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D:\差勤業務\加班\加班費請領表單\"/>
    </mc:Choice>
  </mc:AlternateContent>
  <xr:revisionPtr revIDLastSave="0" documentId="13_ncr:1_{2C707057-FF13-421A-9685-EE67EA167AF9}" xr6:coauthVersionLast="36" xr6:coauthVersionMax="36" xr10:uidLastSave="{00000000-0000-0000-0000-000000000000}"/>
  <bookViews>
    <workbookView xWindow="0" yWindow="0" windowWidth="23040" windowHeight="9348" xr2:uid="{00000000-000D-0000-FFFF-FFFF00000000}"/>
  </bookViews>
  <sheets>
    <sheet name="彙整表" sheetId="5" r:id="rId1"/>
  </sheets>
  <definedNames>
    <definedName name="_xlnm.Print_Area" localSheetId="0">彙整表!$A$1:$L$54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I34" i="5"/>
  <c r="H34" i="5"/>
  <c r="G34" i="5"/>
  <c r="F34" i="5"/>
  <c r="K34" i="5" s="1"/>
  <c r="E34" i="5"/>
  <c r="J33" i="5"/>
  <c r="I33" i="5"/>
  <c r="H33" i="5"/>
  <c r="F33" i="5"/>
  <c r="E33" i="5"/>
  <c r="J32" i="5"/>
  <c r="I32" i="5"/>
  <c r="H32" i="5"/>
  <c r="F32" i="5"/>
  <c r="E32" i="5"/>
  <c r="G32" i="5" s="1"/>
  <c r="J31" i="5"/>
  <c r="I31" i="5"/>
  <c r="H31" i="5"/>
  <c r="F31" i="5"/>
  <c r="E31" i="5"/>
  <c r="G30" i="5"/>
  <c r="H30" i="5" s="1"/>
  <c r="J29" i="5"/>
  <c r="I29" i="5"/>
  <c r="H29" i="5"/>
  <c r="F29" i="5"/>
  <c r="E29" i="5"/>
  <c r="J28" i="5"/>
  <c r="I28" i="5"/>
  <c r="H28" i="5"/>
  <c r="G28" i="5"/>
  <c r="F28" i="5"/>
  <c r="E28" i="5"/>
  <c r="K28" i="5" s="1"/>
  <c r="J27" i="5"/>
  <c r="I27" i="5"/>
  <c r="H27" i="5"/>
  <c r="G27" i="5"/>
  <c r="K27" i="5" s="1"/>
  <c r="F27" i="5"/>
  <c r="E27" i="5"/>
  <c r="J26" i="5"/>
  <c r="I26" i="5"/>
  <c r="H26" i="5"/>
  <c r="F26" i="5"/>
  <c r="E26" i="5"/>
  <c r="G25" i="5"/>
  <c r="H25" i="5" s="1"/>
  <c r="J24" i="5"/>
  <c r="I24" i="5"/>
  <c r="H24" i="5"/>
  <c r="F24" i="5"/>
  <c r="E24" i="5"/>
  <c r="G24" i="5" s="1"/>
  <c r="K24" i="5" s="1"/>
  <c r="J23" i="5"/>
  <c r="I23" i="5"/>
  <c r="H23" i="5"/>
  <c r="F23" i="5"/>
  <c r="E23" i="5"/>
  <c r="G23" i="5" s="1"/>
  <c r="K23" i="5" s="1"/>
  <c r="K22" i="5"/>
  <c r="J22" i="5"/>
  <c r="I22" i="5"/>
  <c r="H22" i="5"/>
  <c r="G22" i="5"/>
  <c r="F22" i="5"/>
  <c r="E22" i="5"/>
  <c r="J21" i="5"/>
  <c r="I21" i="5"/>
  <c r="H21" i="5"/>
  <c r="F21" i="5"/>
  <c r="E21" i="5"/>
  <c r="G21" i="5" s="1"/>
  <c r="K21" i="5" s="1"/>
  <c r="H20" i="5"/>
  <c r="G20" i="5"/>
  <c r="K32" i="5" l="1"/>
  <c r="G33" i="5"/>
  <c r="K33" i="5" s="1"/>
  <c r="G31" i="5"/>
  <c r="K31" i="5" s="1"/>
  <c r="L31" i="5" s="1"/>
  <c r="K29" i="5"/>
  <c r="G26" i="5"/>
  <c r="K26" i="5" s="1"/>
  <c r="L26" i="5" s="1"/>
  <c r="G29" i="5"/>
  <c r="L21" i="5"/>
  <c r="E11" i="5"/>
  <c r="E9" i="5"/>
  <c r="J37" i="5" l="1"/>
  <c r="I37" i="5"/>
  <c r="H37" i="5"/>
  <c r="F37" i="5"/>
  <c r="E37" i="5"/>
  <c r="G37" i="5" s="1"/>
  <c r="K37" i="5" l="1"/>
  <c r="K7" i="5" l="1"/>
  <c r="G6" i="5"/>
  <c r="H6" i="5" s="1"/>
  <c r="G35" i="5" l="1"/>
  <c r="H35" i="5" s="1"/>
  <c r="G15" i="5"/>
  <c r="G10" i="5"/>
  <c r="G8" i="5"/>
  <c r="J39" i="5"/>
  <c r="H39" i="5"/>
  <c r="F39" i="5"/>
  <c r="E39" i="5"/>
  <c r="J38" i="5"/>
  <c r="H38" i="5"/>
  <c r="F38" i="5"/>
  <c r="E38" i="5"/>
  <c r="J36" i="5"/>
  <c r="H36" i="5"/>
  <c r="F36" i="5"/>
  <c r="E36" i="5"/>
  <c r="I39" i="5" l="1"/>
  <c r="G36" i="5"/>
  <c r="I36" i="5" s="1"/>
  <c r="G39" i="5"/>
  <c r="G38" i="5"/>
  <c r="J19" i="5"/>
  <c r="I19" i="5"/>
  <c r="H19" i="5"/>
  <c r="F19" i="5"/>
  <c r="E19" i="5"/>
  <c r="J18" i="5"/>
  <c r="H18" i="5"/>
  <c r="F18" i="5"/>
  <c r="E18" i="5"/>
  <c r="J17" i="5"/>
  <c r="H17" i="5"/>
  <c r="F17" i="5"/>
  <c r="E17" i="5"/>
  <c r="J16" i="5"/>
  <c r="H16" i="5"/>
  <c r="F16" i="5"/>
  <c r="E16" i="5"/>
  <c r="H15" i="5"/>
  <c r="J14" i="5"/>
  <c r="H14" i="5"/>
  <c r="F14" i="5"/>
  <c r="E14" i="5"/>
  <c r="J13" i="5"/>
  <c r="H13" i="5"/>
  <c r="F13" i="5"/>
  <c r="E13" i="5"/>
  <c r="J12" i="5"/>
  <c r="H12" i="5"/>
  <c r="F12" i="5"/>
  <c r="E12" i="5"/>
  <c r="J11" i="5"/>
  <c r="H11" i="5"/>
  <c r="F11" i="5"/>
  <c r="J9" i="5"/>
  <c r="H9" i="5"/>
  <c r="F9" i="5"/>
  <c r="G9" i="5"/>
  <c r="K39" i="5" l="1"/>
  <c r="K36" i="5"/>
  <c r="G13" i="5"/>
  <c r="I13" i="5" s="1"/>
  <c r="G18" i="5"/>
  <c r="I18" i="5" s="1"/>
  <c r="G19" i="5"/>
  <c r="K19" i="5" s="1"/>
  <c r="I38" i="5"/>
  <c r="K38" i="5" s="1"/>
  <c r="G16" i="5"/>
  <c r="G17" i="5"/>
  <c r="G14" i="5"/>
  <c r="G11" i="5"/>
  <c r="G12" i="5"/>
  <c r="I12" i="5" s="1"/>
  <c r="H8" i="5"/>
  <c r="I9" i="5"/>
  <c r="K9" i="5" s="1"/>
  <c r="K13" i="5" l="1"/>
  <c r="L36" i="5"/>
  <c r="K18" i="5"/>
  <c r="K12" i="5"/>
  <c r="I16" i="5"/>
  <c r="K16" i="5" s="1"/>
  <c r="I17" i="5"/>
  <c r="K17" i="5" s="1"/>
  <c r="I14" i="5"/>
  <c r="K14" i="5" s="1"/>
  <c r="I11" i="5"/>
  <c r="K11" i="5" s="1"/>
  <c r="L9" i="5"/>
  <c r="L16" i="5" l="1"/>
  <c r="L11" i="5"/>
  <c r="H10" i="5"/>
</calcChain>
</file>

<file path=xl/sharedStrings.xml><?xml version="1.0" encoding="utf-8"?>
<sst xmlns="http://schemas.openxmlformats.org/spreadsheetml/2006/main" count="61" uniqueCount="57">
  <si>
    <r>
      <rPr>
        <b/>
        <sz val="24"/>
        <color theme="1"/>
        <rFont val="標楷體"/>
        <family val="4"/>
        <charset val="136"/>
      </rPr>
      <t>朝陽科技大學公務加班執行情形彙整表</t>
    </r>
  </si>
  <si>
    <r>
      <rPr>
        <b/>
        <sz val="14"/>
        <color theme="1"/>
        <rFont val="標楷體"/>
        <family val="4"/>
        <charset val="136"/>
      </rPr>
      <t>單位名稱</t>
    </r>
  </si>
  <si>
    <r>
      <rPr>
        <b/>
        <sz val="14"/>
        <color theme="1"/>
        <rFont val="標楷體"/>
        <family val="4"/>
        <charset val="136"/>
      </rPr>
      <t>加班月份</t>
    </r>
  </si>
  <si>
    <r>
      <rPr>
        <b/>
        <sz val="14"/>
        <color theme="1"/>
        <rFont val="標楷體"/>
        <family val="4"/>
        <charset val="136"/>
      </rPr>
      <t>年</t>
    </r>
  </si>
  <si>
    <r>
      <rPr>
        <b/>
        <sz val="14"/>
        <color theme="1"/>
        <rFont val="標楷體"/>
        <family val="4"/>
        <charset val="136"/>
      </rPr>
      <t>月</t>
    </r>
  </si>
  <si>
    <r>
      <rPr>
        <b/>
        <sz val="12"/>
        <color theme="1"/>
        <rFont val="標楷體"/>
        <family val="4"/>
        <charset val="136"/>
      </rPr>
      <t>序號</t>
    </r>
  </si>
  <si>
    <r>
      <rPr>
        <b/>
        <sz val="12"/>
        <color theme="1"/>
        <rFont val="標楷體"/>
        <family val="4"/>
        <charset val="136"/>
      </rPr>
      <t>姓名</t>
    </r>
  </si>
  <si>
    <r>
      <rPr>
        <b/>
        <sz val="12"/>
        <color theme="1"/>
        <rFont val="標楷體"/>
        <family val="4"/>
        <charset val="136"/>
      </rPr>
      <t>○○○</t>
    </r>
  </si>
  <si>
    <r>
      <rPr>
        <b/>
        <sz val="12"/>
        <color theme="1"/>
        <rFont val="標楷體"/>
        <family val="4"/>
        <charset val="136"/>
      </rPr>
      <t>核算公式</t>
    </r>
  </si>
  <si>
    <r>
      <rPr>
        <b/>
        <sz val="12"/>
        <color theme="1"/>
        <rFont val="標楷體"/>
        <family val="4"/>
        <charset val="136"/>
      </rPr>
      <t>金額</t>
    </r>
  </si>
  <si>
    <r>
      <rPr>
        <b/>
        <sz val="12"/>
        <color theme="1"/>
        <rFont val="標楷體"/>
        <family val="4"/>
        <charset val="136"/>
      </rPr>
      <t>核定
時數</t>
    </r>
    <phoneticPr fontId="2" type="noConversion"/>
  </si>
  <si>
    <r>
      <rPr>
        <b/>
        <sz val="12"/>
        <color theme="1"/>
        <rFont val="標楷體"/>
        <family val="4"/>
        <charset val="136"/>
      </rPr>
      <t>實際執
行時數</t>
    </r>
    <phoneticPr fontId="2" type="noConversion"/>
  </si>
  <si>
    <r>
      <rPr>
        <b/>
        <sz val="12"/>
        <color theme="1"/>
        <rFont val="標楷體"/>
        <family val="4"/>
        <charset val="136"/>
      </rPr>
      <t>約聘</t>
    </r>
    <phoneticPr fontId="2" type="noConversion"/>
  </si>
  <si>
    <r>
      <rPr>
        <b/>
        <sz val="12"/>
        <color theme="1"/>
        <rFont val="標楷體"/>
        <family val="4"/>
        <charset val="136"/>
      </rPr>
      <t>小計</t>
    </r>
    <phoneticPr fontId="2" type="noConversion"/>
  </si>
  <si>
    <r>
      <rPr>
        <sz val="12"/>
        <color theme="1"/>
        <rFont val="標楷體"/>
        <family val="4"/>
        <charset val="136"/>
      </rPr>
      <t>說明</t>
    </r>
    <phoneticPr fontId="2" type="noConversion"/>
  </si>
  <si>
    <r>
      <rPr>
        <b/>
        <sz val="12"/>
        <color theme="1"/>
        <rFont val="標楷體"/>
        <family val="4"/>
        <charset val="136"/>
      </rPr>
      <t>單位承辦人</t>
    </r>
    <phoneticPr fontId="2" type="noConversion"/>
  </si>
  <si>
    <r>
      <rPr>
        <b/>
        <sz val="12"/>
        <color theme="1"/>
        <rFont val="標楷體"/>
        <family val="4"/>
        <charset val="136"/>
      </rPr>
      <t xml:space="preserve">人員屬性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專任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標楷體"/>
        <family val="4"/>
        <charset val="136"/>
      </rPr>
      <t>約聘</t>
    </r>
    <r>
      <rPr>
        <b/>
        <sz val="10"/>
        <color theme="1"/>
        <rFont val="Times New Roman"/>
        <family val="1"/>
      </rPr>
      <t>)</t>
    </r>
    <phoneticPr fontId="2" type="noConversion"/>
  </si>
  <si>
    <r>
      <rPr>
        <b/>
        <sz val="12"/>
        <color theme="1"/>
        <rFont val="標楷體"/>
        <family val="4"/>
        <charset val="136"/>
      </rPr>
      <t>直屬主管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初審</t>
    </r>
    <r>
      <rPr>
        <b/>
        <sz val="12"/>
        <color theme="1"/>
        <rFont val="Times New Roman"/>
        <family val="1"/>
      </rPr>
      <t>)</t>
    </r>
    <phoneticPr fontId="2" type="noConversion"/>
  </si>
  <si>
    <r>
      <rPr>
        <b/>
        <sz val="12"/>
        <color theme="1"/>
        <rFont val="標楷體"/>
        <family val="4"/>
        <charset val="136"/>
      </rPr>
      <t>單位主管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複審</t>
    </r>
    <r>
      <rPr>
        <b/>
        <sz val="12"/>
        <color theme="1"/>
        <rFont val="Times New Roman"/>
        <family val="1"/>
      </rPr>
      <t>)</t>
    </r>
    <phoneticPr fontId="2" type="noConversion"/>
  </si>
  <si>
    <r>
      <t>1.</t>
    </r>
    <r>
      <rPr>
        <sz val="12"/>
        <color theme="1"/>
        <rFont val="標楷體"/>
        <family val="4"/>
        <charset val="136"/>
      </rPr>
      <t>各單位主管應予以審核並加強查核，避免浮濫。</t>
    </r>
    <phoneticPr fontId="2" type="noConversion"/>
  </si>
  <si>
    <t>休息日加班</t>
  </si>
  <si>
    <r>
      <t>(</t>
    </r>
    <r>
      <rPr>
        <sz val="8"/>
        <color rgb="FF808080"/>
        <rFont val="標楷體"/>
        <family val="4"/>
        <charset val="136"/>
      </rPr>
      <t>每一加班日一筆</t>
    </r>
    <r>
      <rPr>
        <sz val="8"/>
        <color rgb="FF808080"/>
        <rFont val="Times New Roman"/>
        <family val="1"/>
      </rPr>
      <t>)</t>
    </r>
    <phoneticPr fontId="2" type="noConversion"/>
  </si>
  <si>
    <t>日期</t>
    <phoneticPr fontId="2" type="noConversion"/>
  </si>
  <si>
    <t>時數</t>
    <phoneticPr fontId="2" type="noConversion"/>
  </si>
  <si>
    <r>
      <rPr>
        <b/>
        <sz val="12"/>
        <color theme="1"/>
        <rFont val="標楷體"/>
        <family val="4"/>
        <charset val="136"/>
      </rPr>
      <t xml:space="preserve">時薪
</t>
    </r>
    <r>
      <rPr>
        <b/>
        <sz val="8"/>
        <color theme="1"/>
        <rFont val="Times New Roman"/>
        <family val="1"/>
      </rPr>
      <t>(</t>
    </r>
    <r>
      <rPr>
        <b/>
        <sz val="8"/>
        <color theme="1"/>
        <rFont val="標楷體"/>
        <family val="4"/>
        <charset val="136"/>
      </rPr>
      <t>月薪</t>
    </r>
    <r>
      <rPr>
        <b/>
        <sz val="8"/>
        <color theme="1"/>
        <rFont val="Times New Roman"/>
        <family val="1"/>
      </rPr>
      <t>/240)</t>
    </r>
    <phoneticPr fontId="2" type="noConversion"/>
  </si>
  <si>
    <t>範例</t>
    <phoneticPr fontId="2" type="noConversion"/>
  </si>
  <si>
    <r>
      <t>9/2</t>
    </r>
    <r>
      <rPr>
        <b/>
        <sz val="10"/>
        <color theme="1"/>
        <rFont val="標楷體"/>
        <family val="4"/>
        <charset val="136"/>
      </rPr>
      <t>、</t>
    </r>
    <r>
      <rPr>
        <b/>
        <sz val="10"/>
        <color theme="1"/>
        <rFont val="Times New Roman"/>
        <family val="1"/>
      </rPr>
      <t>9/18</t>
    </r>
    <r>
      <rPr>
        <b/>
        <sz val="10"/>
        <color theme="1"/>
        <rFont val="標楷體"/>
        <family val="4"/>
        <charset val="136"/>
      </rPr>
      <t>、</t>
    </r>
    <r>
      <rPr>
        <b/>
        <sz val="10"/>
        <color theme="1"/>
        <rFont val="Times New Roman"/>
        <family val="1"/>
      </rPr>
      <t>9/27</t>
    </r>
  </si>
  <si>
    <t>加班日分類</t>
    <phoneticPr fontId="2" type="noConversion"/>
  </si>
  <si>
    <t>單位當月加班費總計</t>
    <phoneticPr fontId="2" type="noConversion"/>
  </si>
  <si>
    <r>
      <t>2.</t>
    </r>
    <r>
      <rPr>
        <sz val="12"/>
        <color theme="1"/>
        <rFont val="標楷體"/>
        <family val="4"/>
        <charset val="136"/>
      </rPr>
      <t>本單請併同檢附加班同仁之簽核完成加班請示單、簽到退紀錄、加班工作內容紀錄等文件簽辦。</t>
    </r>
    <phoneticPr fontId="2" type="noConversion"/>
  </si>
  <si>
    <r>
      <t>3.</t>
    </r>
    <r>
      <rPr>
        <sz val="12"/>
        <color theme="1"/>
        <rFont val="標楷體"/>
        <family val="4"/>
        <charset val="136"/>
      </rPr>
      <t>各加班人員應依加班請示單完成指派工作，每月過後由單位承辦人依實際加班執行情形彙整本單，經簽核後，再行辦理加班費申報作業。</t>
    </r>
    <phoneticPr fontId="2" type="noConversion"/>
  </si>
  <si>
    <r>
      <t>5.</t>
    </r>
    <r>
      <rPr>
        <sz val="12"/>
        <color theme="1"/>
        <rFont val="標楷體"/>
        <family val="4"/>
        <charset val="136"/>
      </rPr>
      <t>計算基數</t>
    </r>
    <phoneticPr fontId="2" type="noConversion"/>
  </si>
  <si>
    <t>專任</t>
    <phoneticPr fontId="2" type="noConversion"/>
  </si>
  <si>
    <t>時薪×時數
(月薪/240)</t>
    <phoneticPr fontId="2" type="noConversion"/>
  </si>
  <si>
    <r>
      <rPr>
        <b/>
        <sz val="12"/>
        <color theme="1"/>
        <rFont val="標楷體"/>
        <family val="4"/>
        <charset val="136"/>
      </rPr>
      <t>總時數
差異</t>
    </r>
    <r>
      <rPr>
        <b/>
        <sz val="9"/>
        <color theme="1"/>
        <rFont val="Times New Roman"/>
        <family val="1"/>
      </rPr>
      <t>(+/-)</t>
    </r>
    <phoneticPr fontId="2" type="noConversion"/>
  </si>
  <si>
    <t>106/09/02</t>
    <phoneticPr fontId="2" type="noConversion"/>
  </si>
  <si>
    <r>
      <rPr>
        <sz val="12"/>
        <color theme="1"/>
        <rFont val="標楷體"/>
        <family val="4"/>
        <charset val="136"/>
      </rPr>
      <t>平日延長工時</t>
    </r>
    <phoneticPr fontId="2" type="noConversion"/>
  </si>
  <si>
    <r>
      <rPr>
        <sz val="12"/>
        <color theme="1"/>
        <rFont val="標楷體"/>
        <family val="4"/>
        <charset val="136"/>
      </rPr>
      <t>休息日加班</t>
    </r>
    <r>
      <rPr>
        <sz val="12"/>
        <color theme="1"/>
        <rFont val="Times New Roman"/>
        <family val="1"/>
      </rPr>
      <t/>
    </r>
    <phoneticPr fontId="2" type="noConversion"/>
  </si>
  <si>
    <r>
      <rPr>
        <sz val="12"/>
        <color theme="1"/>
        <rFont val="標楷體"/>
        <family val="4"/>
        <charset val="136"/>
      </rPr>
      <t>休息日加班</t>
    </r>
    <r>
      <rPr>
        <sz val="12"/>
        <color theme="1"/>
        <rFont val="Times New Roman"/>
        <family val="1"/>
      </rPr>
      <t/>
    </r>
    <phoneticPr fontId="2" type="noConversion"/>
  </si>
  <si>
    <r>
      <rPr>
        <sz val="12"/>
        <color theme="1"/>
        <rFont val="標楷體"/>
        <family val="4"/>
        <charset val="136"/>
      </rPr>
      <t>國定假日、特別休假加班</t>
    </r>
    <r>
      <rPr>
        <sz val="12"/>
        <color theme="1"/>
        <rFont val="Times New Roman"/>
        <family val="1"/>
      </rPr>
      <t/>
    </r>
    <phoneticPr fontId="2" type="noConversion"/>
  </si>
  <si>
    <r>
      <rPr>
        <sz val="12"/>
        <color theme="1"/>
        <rFont val="標楷體"/>
        <family val="4"/>
        <charset val="136"/>
      </rPr>
      <t>國定假日、特別休假加班</t>
    </r>
    <r>
      <rPr>
        <sz val="12"/>
        <color theme="1"/>
        <rFont val="Times New Roman"/>
        <family val="1"/>
      </rPr>
      <t/>
    </r>
    <phoneticPr fontId="2" type="noConversion"/>
  </si>
  <si>
    <r>
      <rPr>
        <sz val="12"/>
        <color theme="1"/>
        <rFont val="標楷體"/>
        <family val="4"/>
        <charset val="136"/>
      </rPr>
      <t>國定假日、特別休假加班</t>
    </r>
    <r>
      <rPr>
        <sz val="12"/>
        <color theme="1"/>
        <rFont val="Times New Roman"/>
        <family val="1"/>
      </rPr>
      <t/>
    </r>
    <phoneticPr fontId="2" type="noConversion"/>
  </si>
  <si>
    <r>
      <t>4.</t>
    </r>
    <r>
      <rPr>
        <b/>
        <sz val="12"/>
        <color rgb="FFFF0000"/>
        <rFont val="標楷體"/>
        <family val="4"/>
        <charset val="136"/>
      </rPr>
      <t>加班費計算相關欄位</t>
    </r>
    <r>
      <rPr>
        <b/>
        <sz val="12"/>
        <color rgb="FFFF0000"/>
        <rFont val="Times New Roman"/>
        <family val="1"/>
      </rPr>
      <t>:</t>
    </r>
    <r>
      <rPr>
        <b/>
        <sz val="12"/>
        <color rgb="FFFF0000"/>
        <rFont val="標楷體"/>
        <family val="4"/>
        <charset val="136"/>
      </rPr>
      <t>時薪、加班日之分類、時數，資料輸入後自動乘算出加班費。</t>
    </r>
    <phoneticPr fontId="2" type="noConversion"/>
  </si>
  <si>
    <r>
      <t>8</t>
    </r>
    <r>
      <rPr>
        <sz val="10"/>
        <color theme="1"/>
        <rFont val="標楷體"/>
        <family val="4"/>
        <charset val="136"/>
      </rPr>
      <t>小時內</t>
    </r>
  </si>
  <si>
    <r>
      <t>8-10</t>
    </r>
    <r>
      <rPr>
        <sz val="10"/>
        <rFont val="標楷體"/>
        <family val="4"/>
        <charset val="136"/>
      </rPr>
      <t>小時內</t>
    </r>
  </si>
  <si>
    <r>
      <t>10-12</t>
    </r>
    <r>
      <rPr>
        <sz val="10"/>
        <rFont val="標楷體"/>
        <family val="4"/>
        <charset val="136"/>
      </rPr>
      <t>小時</t>
    </r>
  </si>
  <si>
    <r>
      <rPr>
        <sz val="10"/>
        <color theme="1"/>
        <rFont val="標楷體"/>
        <family val="4"/>
        <charset val="136"/>
      </rPr>
      <t>加班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小時內</t>
    </r>
  </si>
  <si>
    <t>○○同仁職務異動</t>
    <phoneticPr fontId="2" type="noConversion"/>
  </si>
  <si>
    <t>差異日期</t>
    <phoneticPr fontId="2" type="noConversion"/>
  </si>
  <si>
    <t>差異說明</t>
    <phoneticPr fontId="2" type="noConversion"/>
  </si>
  <si>
    <t>平日延長工時、休息日加班</t>
    <phoneticPr fontId="2" type="noConversion"/>
  </si>
  <si>
    <r>
      <rPr>
        <sz val="10"/>
        <color theme="1"/>
        <rFont val="標楷體"/>
        <family val="4"/>
        <charset val="136"/>
      </rPr>
      <t>超過</t>
    </r>
    <r>
      <rPr>
        <sz val="10"/>
        <color theme="1"/>
        <rFont val="Times New Roman"/>
        <family val="1"/>
      </rPr>
      <t>8</t>
    </r>
    <r>
      <rPr>
        <sz val="10"/>
        <color theme="1"/>
        <rFont val="標楷體"/>
        <family val="4"/>
        <charset val="136"/>
      </rPr>
      <t>小時</t>
    </r>
    <r>
      <rPr>
        <sz val="10"/>
        <color theme="1"/>
        <rFont val="Times New Roman"/>
        <family val="4"/>
      </rPr>
      <t>(8-</t>
    </r>
    <r>
      <rPr>
        <sz val="10"/>
        <color theme="1"/>
        <rFont val="Times New Roman"/>
        <family val="1"/>
      </rPr>
      <t>12</t>
    </r>
    <r>
      <rPr>
        <sz val="10"/>
        <color theme="1"/>
        <rFont val="Times New Roman"/>
        <family val="4"/>
      </rPr>
      <t>hr)</t>
    </r>
    <phoneticPr fontId="2" type="noConversion"/>
  </si>
  <si>
    <r>
      <t>2</t>
    </r>
    <r>
      <rPr>
        <sz val="10"/>
        <color theme="1"/>
        <rFont val="標楷體"/>
        <family val="4"/>
        <charset val="136"/>
      </rPr>
      <t>小時後</t>
    </r>
    <r>
      <rPr>
        <sz val="10"/>
        <color theme="1"/>
        <rFont val="Times New Roman"/>
        <family val="1"/>
      </rPr>
      <t>-8</t>
    </r>
    <r>
      <rPr>
        <sz val="10"/>
        <color theme="1"/>
        <rFont val="標楷體"/>
        <family val="4"/>
        <charset val="136"/>
      </rPr>
      <t>小時</t>
    </r>
    <phoneticPr fontId="2" type="noConversion"/>
  </si>
  <si>
    <r>
      <rPr>
        <sz val="10"/>
        <color theme="1"/>
        <rFont val="標楷體"/>
        <family val="4"/>
        <charset val="136"/>
      </rPr>
      <t>再延長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小時以內</t>
    </r>
    <r>
      <rPr>
        <sz val="10"/>
        <color theme="1"/>
        <rFont val="Times New Roman"/>
        <family val="4"/>
      </rPr>
      <t>(2-4hr)</t>
    </r>
    <phoneticPr fontId="2" type="noConversion"/>
  </si>
  <si>
    <t>人力資源處</t>
    <phoneticPr fontId="2" type="noConversion"/>
  </si>
  <si>
    <t>分機：</t>
    <phoneticPr fontId="2" type="noConversion"/>
  </si>
  <si>
    <t>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</si>
</sst>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General&quot;小時x&quot;"/>
    <numFmt numFmtId="177" formatCode="General&quot;+&quot;"/>
    <numFmt numFmtId="178" formatCode="_-* #,##0_-;\-* #,##0_-;_-* &quot;-&quot;??_-;_-@_-"/>
    <numFmt numFmtId="179" formatCode="[&gt;0]&quot;+&quot;?;[&lt;0]&quot;-&quot;?;General"/>
    <numFmt numFmtId="180" formatCode="#,##0_ "/>
  </numFmts>
  <fonts count="3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sz val="10"/>
      <color rgb="FF808080"/>
      <name val="Times New Roman"/>
      <family val="1"/>
    </font>
    <font>
      <b/>
      <sz val="24"/>
      <color theme="1"/>
      <name val="標楷體"/>
      <family val="4"/>
      <charset val="136"/>
    </font>
    <font>
      <b/>
      <sz val="9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808080"/>
      <name val="Times New Roman"/>
      <family val="1"/>
    </font>
    <font>
      <sz val="8"/>
      <color rgb="FF808080"/>
      <name val="標楷體"/>
      <family val="4"/>
      <charset val="136"/>
    </font>
    <font>
      <sz val="12"/>
      <name val="Times New Roman"/>
      <family val="1"/>
    </font>
    <font>
      <b/>
      <sz val="12"/>
      <color theme="1"/>
      <name val="新細明體"/>
      <family val="2"/>
      <charset val="136"/>
      <scheme val="minor"/>
    </font>
    <font>
      <b/>
      <sz val="8"/>
      <color theme="1"/>
      <name val="Times New Roman"/>
      <family val="1"/>
    </font>
    <font>
      <b/>
      <sz val="8"/>
      <color theme="1"/>
      <name val="標楷體"/>
      <family val="4"/>
      <charset val="136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color theme="1"/>
      <name val="Times New Roman"/>
      <family val="4"/>
    </font>
    <font>
      <sz val="10"/>
      <color theme="1"/>
      <name val="Times New Roman"/>
      <family val="4"/>
      <charset val="136"/>
    </font>
    <font>
      <sz val="10"/>
      <color theme="1"/>
      <name val="微軟正黑體"/>
      <family val="1"/>
      <charset val="136"/>
    </font>
    <font>
      <b/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14" fontId="18" fillId="0" borderId="40" xfId="0" applyNumberFormat="1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180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180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180" fontId="2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76" fontId="15" fillId="2" borderId="24" xfId="0" applyNumberFormat="1" applyFont="1" applyFill="1" applyBorder="1" applyAlignment="1" applyProtection="1">
      <alignment vertical="center"/>
    </xf>
    <xf numFmtId="177" fontId="15" fillId="2" borderId="25" xfId="0" applyNumberFormat="1" applyFont="1" applyFill="1" applyBorder="1" applyAlignment="1" applyProtection="1">
      <alignment vertical="center"/>
    </xf>
    <xf numFmtId="176" fontId="15" fillId="2" borderId="25" xfId="0" applyNumberFormat="1" applyFont="1" applyFill="1" applyBorder="1" applyAlignment="1" applyProtection="1">
      <alignment vertical="center"/>
    </xf>
    <xf numFmtId="0" fontId="15" fillId="2" borderId="26" xfId="0" applyNumberFormat="1" applyFont="1" applyFill="1" applyBorder="1" applyAlignment="1" applyProtection="1">
      <alignment horizontal="center" vertical="center"/>
    </xf>
    <xf numFmtId="180" fontId="15" fillId="0" borderId="8" xfId="1" applyNumberFormat="1" applyFont="1" applyFill="1" applyBorder="1" applyAlignment="1" applyProtection="1">
      <alignment vertical="center"/>
    </xf>
    <xf numFmtId="176" fontId="15" fillId="2" borderId="27" xfId="0" applyNumberFormat="1" applyFont="1" applyFill="1" applyBorder="1" applyAlignment="1" applyProtection="1">
      <alignment vertical="center"/>
    </xf>
    <xf numFmtId="177" fontId="15" fillId="2" borderId="0" xfId="0" applyNumberFormat="1" applyFont="1" applyFill="1" applyBorder="1" applyAlignment="1" applyProtection="1">
      <alignment vertical="center"/>
    </xf>
    <xf numFmtId="176" fontId="15" fillId="2" borderId="0" xfId="0" applyNumberFormat="1" applyFont="1" applyFill="1" applyBorder="1" applyAlignment="1" applyProtection="1">
      <alignment vertical="center"/>
    </xf>
    <xf numFmtId="0" fontId="15" fillId="2" borderId="28" xfId="0" applyNumberFormat="1" applyFont="1" applyFill="1" applyBorder="1" applyAlignment="1" applyProtection="1">
      <alignment horizontal="center" vertical="center"/>
    </xf>
    <xf numFmtId="176" fontId="15" fillId="2" borderId="38" xfId="0" applyNumberFormat="1" applyFont="1" applyFill="1" applyBorder="1" applyAlignment="1" applyProtection="1">
      <alignment vertical="center"/>
    </xf>
    <xf numFmtId="177" fontId="15" fillId="2" borderId="5" xfId="0" applyNumberFormat="1" applyFont="1" applyFill="1" applyBorder="1" applyAlignment="1" applyProtection="1">
      <alignment vertical="center"/>
    </xf>
    <xf numFmtId="176" fontId="15" fillId="2" borderId="5" xfId="0" applyNumberFormat="1" applyFont="1" applyFill="1" applyBorder="1" applyAlignment="1" applyProtection="1">
      <alignment vertical="center"/>
    </xf>
    <xf numFmtId="0" fontId="15" fillId="2" borderId="39" xfId="0" applyNumberFormat="1" applyFont="1" applyFill="1" applyBorder="1" applyAlignment="1" applyProtection="1">
      <alignment horizontal="center" vertical="center"/>
    </xf>
    <xf numFmtId="180" fontId="15" fillId="0" borderId="30" xfId="1" applyNumberFormat="1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 wrapText="1"/>
    </xf>
    <xf numFmtId="179" fontId="7" fillId="3" borderId="10" xfId="0" applyNumberFormat="1" applyFont="1" applyFill="1" applyBorder="1" applyAlignment="1" applyProtection="1">
      <alignment vertical="center" wrapText="1"/>
    </xf>
    <xf numFmtId="180" fontId="15" fillId="0" borderId="32" xfId="1" applyNumberFormat="1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 wrapText="1"/>
    </xf>
    <xf numFmtId="179" fontId="7" fillId="3" borderId="9" xfId="0" applyNumberFormat="1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24" fillId="3" borderId="18" xfId="0" applyFont="1" applyFill="1" applyBorder="1" applyAlignment="1" applyProtection="1">
      <alignment horizontal="center" vertical="center" wrapText="1"/>
      <protection locked="0"/>
    </xf>
    <xf numFmtId="180" fontId="15" fillId="0" borderId="12" xfId="1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shrinkToFit="1"/>
      <protection locked="0"/>
    </xf>
    <xf numFmtId="0" fontId="14" fillId="3" borderId="11" xfId="0" applyFont="1" applyFill="1" applyBorder="1" applyAlignment="1" applyProtection="1">
      <alignment horizontal="center" vertical="center" shrinkToFit="1"/>
      <protection locked="0"/>
    </xf>
    <xf numFmtId="178" fontId="22" fillId="0" borderId="22" xfId="1" applyNumberFormat="1" applyFont="1" applyFill="1" applyBorder="1" applyAlignment="1" applyProtection="1">
      <alignment horizontal="center" vertical="center" wrapText="1"/>
      <protection locked="0"/>
    </xf>
    <xf numFmtId="178" fontId="22" fillId="0" borderId="19" xfId="1" applyNumberFormat="1" applyFont="1" applyFill="1" applyBorder="1" applyAlignment="1" applyProtection="1">
      <alignment horizontal="center" vertical="center" wrapText="1"/>
      <protection locked="0"/>
    </xf>
    <xf numFmtId="180" fontId="15" fillId="0" borderId="12" xfId="1" applyNumberFormat="1" applyFont="1" applyFill="1" applyBorder="1" applyAlignment="1" applyProtection="1">
      <alignment horizontal="center" vertical="center"/>
    </xf>
    <xf numFmtId="180" fontId="15" fillId="0" borderId="13" xfId="1" applyNumberFormat="1" applyFont="1" applyFill="1" applyBorder="1" applyAlignment="1" applyProtection="1">
      <alignment horizontal="center" vertical="center"/>
    </xf>
    <xf numFmtId="180" fontId="15" fillId="0" borderId="51" xfId="1" applyNumberFormat="1" applyFont="1" applyFill="1" applyBorder="1" applyAlignment="1" applyProtection="1">
      <alignment horizontal="center" vertical="center"/>
    </xf>
    <xf numFmtId="178" fontId="22" fillId="0" borderId="21" xfId="1" applyNumberFormat="1" applyFont="1" applyFill="1" applyBorder="1" applyAlignment="1" applyProtection="1">
      <alignment horizontal="center" vertical="center" wrapText="1"/>
      <protection locked="0"/>
    </xf>
    <xf numFmtId="178" fontId="2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5" borderId="41" xfId="0" applyFont="1" applyFill="1" applyBorder="1" applyAlignment="1" applyProtection="1">
      <alignment horizontal="center" vertical="center" wrapText="1"/>
      <protection locked="0"/>
    </xf>
    <xf numFmtId="0" fontId="5" fillId="5" borderId="2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shrinkToFit="1"/>
      <protection locked="0"/>
    </xf>
    <xf numFmtId="0" fontId="14" fillId="3" borderId="14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178" fontId="25" fillId="0" borderId="15" xfId="1" applyNumberFormat="1" applyFont="1" applyFill="1" applyBorder="1" applyAlignment="1" applyProtection="1">
      <alignment horizontal="center" vertical="center" wrapText="1"/>
      <protection locked="0"/>
    </xf>
    <xf numFmtId="178" fontId="25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0" fillId="5" borderId="49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180" fontId="7" fillId="0" borderId="33" xfId="0" applyNumberFormat="1" applyFont="1" applyBorder="1" applyAlignment="1" applyProtection="1">
      <alignment vertical="center"/>
      <protection locked="0"/>
    </xf>
    <xf numFmtId="180" fontId="19" fillId="0" borderId="34" xfId="0" applyNumberFormat="1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178" fontId="25" fillId="0" borderId="22" xfId="1" applyNumberFormat="1" applyFont="1" applyFill="1" applyBorder="1" applyAlignment="1" applyProtection="1">
      <alignment horizontal="center" vertical="center" wrapText="1"/>
      <protection locked="0"/>
    </xf>
    <xf numFmtId="178" fontId="25" fillId="0" borderId="19" xfId="1" applyNumberFormat="1" applyFont="1" applyFill="1" applyBorder="1" applyAlignment="1" applyProtection="1">
      <alignment horizontal="center" vertical="center" wrapText="1"/>
      <protection locked="0"/>
    </xf>
    <xf numFmtId="178" fontId="22" fillId="0" borderId="31" xfId="1" applyNumberFormat="1" applyFont="1" applyFill="1" applyBorder="1" applyAlignment="1" applyProtection="1">
      <alignment horizontal="center" vertical="center" wrapText="1"/>
      <protection locked="0"/>
    </xf>
    <xf numFmtId="178" fontId="22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3" fillId="5" borderId="48" xfId="0" applyFont="1" applyFill="1" applyBorder="1" applyAlignment="1" applyProtection="1">
      <alignment horizontal="center" vertical="center" wrapText="1"/>
      <protection locked="0"/>
    </xf>
  </cellXfs>
  <cellStyles count="2">
    <cellStyle name="一般" xfId="0" builtinId="0"/>
    <cellStyle name="千分位" xfId="1" builtinId="3"/>
  </cellStyles>
  <dxfs count="1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L54"/>
  <sheetViews>
    <sheetView tabSelected="1" workbookViewId="0">
      <selection activeCell="A11" sqref="A11:B11"/>
    </sheetView>
  </sheetViews>
  <sheetFormatPr defaultColWidth="9" defaultRowHeight="15.6" x14ac:dyDescent="0.3"/>
  <cols>
    <col min="1" max="1" width="9.33203125" style="1" customWidth="1"/>
    <col min="2" max="2" width="10.6640625" style="1" customWidth="1"/>
    <col min="3" max="3" width="12.6640625" style="7" customWidth="1"/>
    <col min="4" max="4" width="11.21875" style="7" customWidth="1"/>
    <col min="5" max="5" width="7.77734375" style="1" customWidth="1"/>
    <col min="6" max="6" width="6.33203125" style="1" customWidth="1"/>
    <col min="7" max="10" width="7.77734375" style="1" customWidth="1"/>
    <col min="11" max="11" width="10.21875" style="1" customWidth="1"/>
    <col min="12" max="12" width="12.88671875" style="1" customWidth="1"/>
    <col min="13" max="13" width="9" style="1"/>
    <col min="14" max="15" width="10.33203125" style="1" bestFit="1" customWidth="1"/>
    <col min="16" max="16384" width="9" style="1"/>
  </cols>
  <sheetData>
    <row r="1" spans="1:12" ht="33.6" thickBot="1" x14ac:dyDescent="0.3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0.75" customHeight="1" thickBot="1" x14ac:dyDescent="0.35">
      <c r="A2" s="107" t="s">
        <v>1</v>
      </c>
      <c r="B2" s="108"/>
      <c r="C2" s="109"/>
      <c r="D2" s="109"/>
      <c r="E2" s="109"/>
      <c r="F2" s="109"/>
      <c r="G2" s="110"/>
      <c r="H2" s="110"/>
      <c r="I2" s="110"/>
      <c r="J2" s="110"/>
      <c r="K2" s="110"/>
      <c r="L2" s="111"/>
    </row>
    <row r="3" spans="1:12" ht="30.75" customHeight="1" thickTop="1" thickBot="1" x14ac:dyDescent="0.35">
      <c r="A3" s="112" t="s">
        <v>2</v>
      </c>
      <c r="B3" s="113"/>
      <c r="C3" s="2"/>
      <c r="D3" s="3" t="s">
        <v>3</v>
      </c>
      <c r="E3" s="4"/>
      <c r="F3" s="3" t="s">
        <v>4</v>
      </c>
      <c r="G3" s="121" t="s">
        <v>28</v>
      </c>
      <c r="H3" s="122"/>
      <c r="I3" s="122"/>
      <c r="J3" s="123"/>
      <c r="K3" s="119"/>
      <c r="L3" s="120"/>
    </row>
    <row r="4" spans="1:12" ht="43.8" x14ac:dyDescent="0.3">
      <c r="A4" s="114" t="s">
        <v>5</v>
      </c>
      <c r="B4" s="115"/>
      <c r="C4" s="27" t="s">
        <v>16</v>
      </c>
      <c r="D4" s="27" t="s">
        <v>6</v>
      </c>
      <c r="E4" s="27" t="s">
        <v>24</v>
      </c>
      <c r="F4" s="27" t="s">
        <v>10</v>
      </c>
      <c r="G4" s="27" t="s">
        <v>11</v>
      </c>
      <c r="H4" s="27" t="s">
        <v>34</v>
      </c>
      <c r="I4" s="116" t="s">
        <v>48</v>
      </c>
      <c r="J4" s="117"/>
      <c r="K4" s="116" t="s">
        <v>49</v>
      </c>
      <c r="L4" s="118"/>
    </row>
    <row r="5" spans="1:12" ht="16.8" thickBot="1" x14ac:dyDescent="0.35">
      <c r="A5" s="85" t="s">
        <v>27</v>
      </c>
      <c r="B5" s="86"/>
      <c r="C5" s="12" t="s">
        <v>22</v>
      </c>
      <c r="D5" s="12" t="s">
        <v>23</v>
      </c>
      <c r="E5" s="87" t="s">
        <v>8</v>
      </c>
      <c r="F5" s="87"/>
      <c r="G5" s="87"/>
      <c r="H5" s="87"/>
      <c r="I5" s="87"/>
      <c r="J5" s="87"/>
      <c r="K5" s="26" t="s">
        <v>9</v>
      </c>
      <c r="L5" s="13" t="s">
        <v>13</v>
      </c>
    </row>
    <row r="6" spans="1:12" ht="16.8" thickBot="1" x14ac:dyDescent="0.35">
      <c r="A6" s="88" t="s">
        <v>25</v>
      </c>
      <c r="B6" s="89"/>
      <c r="C6" s="14" t="s">
        <v>32</v>
      </c>
      <c r="D6" s="28" t="s">
        <v>7</v>
      </c>
      <c r="E6" s="25">
        <v>133</v>
      </c>
      <c r="F6" s="22">
        <v>12</v>
      </c>
      <c r="G6" s="22">
        <f>SUM(D7)</f>
        <v>12</v>
      </c>
      <c r="H6" s="22">
        <f>G6-F6</f>
        <v>0</v>
      </c>
      <c r="I6" s="145" t="s">
        <v>56</v>
      </c>
      <c r="J6" s="105"/>
      <c r="K6" s="145" t="s">
        <v>56</v>
      </c>
      <c r="L6" s="104"/>
    </row>
    <row r="7" spans="1:12" ht="16.8" thickBot="1" x14ac:dyDescent="0.35">
      <c r="A7" s="99" t="s">
        <v>20</v>
      </c>
      <c r="B7" s="100"/>
      <c r="C7" s="11" t="s">
        <v>21</v>
      </c>
      <c r="D7" s="15">
        <v>12</v>
      </c>
      <c r="E7" s="101" t="s">
        <v>33</v>
      </c>
      <c r="F7" s="102"/>
      <c r="G7" s="102"/>
      <c r="H7" s="102"/>
      <c r="I7" s="102"/>
      <c r="J7" s="103"/>
      <c r="K7" s="15">
        <f>E6*D7</f>
        <v>1596</v>
      </c>
      <c r="L7" s="16"/>
    </row>
    <row r="8" spans="1:12" ht="16.2" x14ac:dyDescent="0.3">
      <c r="A8" s="88" t="s">
        <v>25</v>
      </c>
      <c r="B8" s="89"/>
      <c r="C8" s="28" t="s">
        <v>12</v>
      </c>
      <c r="D8" s="18" t="s">
        <v>7</v>
      </c>
      <c r="E8" s="24">
        <v>134</v>
      </c>
      <c r="F8" s="57">
        <v>25</v>
      </c>
      <c r="G8" s="51">
        <f>SUM(D9:D9)</f>
        <v>12</v>
      </c>
      <c r="H8" s="52">
        <f>G8-F8</f>
        <v>-13</v>
      </c>
      <c r="I8" s="90" t="s">
        <v>26</v>
      </c>
      <c r="J8" s="90"/>
      <c r="K8" s="98" t="s">
        <v>47</v>
      </c>
      <c r="L8" s="68"/>
    </row>
    <row r="9" spans="1:12" ht="16.2" thickBot="1" x14ac:dyDescent="0.35">
      <c r="A9" s="125" t="s">
        <v>20</v>
      </c>
      <c r="B9" s="126"/>
      <c r="C9" s="10" t="s">
        <v>35</v>
      </c>
      <c r="D9" s="23">
        <v>12</v>
      </c>
      <c r="E9" s="44">
        <f>IF($A9=$B$45,IF($D9&lt;8,$D9,8),IF($D9&lt;2,$D9,2))</f>
        <v>2</v>
      </c>
      <c r="F9" s="38">
        <f>IF($A9=$B$45,$E$45,$E$48)</f>
        <v>1.34</v>
      </c>
      <c r="G9" s="39">
        <f>IF($A9=$B$45,IF($D9-$E9&gt;2,2,$D9-$E9),IF($A9=$B$50,IF($D9-$E9&gt;6,6,$D9-$E9),IF($D9-$E9&gt;2,2,$D9-$E9)))</f>
        <v>6</v>
      </c>
      <c r="H9" s="38">
        <f>IF($A9=$B$45,$E$46,$E$49)</f>
        <v>1.67</v>
      </c>
      <c r="I9" s="39">
        <f>IF($A9=$B$45,IF($D9-$E9-$G9&gt;2,2,$D9-$E9-$G9),IF($A9=$B$50,IF($D9-$E9-$G9&gt;4,4,$D9-$E9-$G9),0))</f>
        <v>4</v>
      </c>
      <c r="J9" s="40">
        <f>IF($A9=$B$45,$E$47,$E$51)</f>
        <v>2.67</v>
      </c>
      <c r="K9" s="41">
        <f>($E9*$F9+$G9*$H9+$I9*$J9)*$E$8</f>
        <v>3132.92</v>
      </c>
      <c r="L9" s="58">
        <f>SUM(K9:K9)</f>
        <v>3132.92</v>
      </c>
    </row>
    <row r="10" spans="1:12" x14ac:dyDescent="0.3">
      <c r="A10" s="64">
        <v>1</v>
      </c>
      <c r="B10" s="65"/>
      <c r="C10" s="28"/>
      <c r="D10" s="28"/>
      <c r="E10" s="19"/>
      <c r="F10" s="28"/>
      <c r="G10" s="51">
        <f>SUM(D11:D14)</f>
        <v>0</v>
      </c>
      <c r="H10" s="52">
        <f>G10-F10</f>
        <v>0</v>
      </c>
      <c r="I10" s="66"/>
      <c r="J10" s="66"/>
      <c r="K10" s="90"/>
      <c r="L10" s="124"/>
    </row>
    <row r="11" spans="1:12" x14ac:dyDescent="0.3">
      <c r="A11" s="69"/>
      <c r="B11" s="70"/>
      <c r="C11" s="6"/>
      <c r="D11" s="5"/>
      <c r="E11" s="37">
        <f>IF($A11=$B$45,IF($D11&lt;8,$D11,8),IF($D11&lt;2,$D11,2))</f>
        <v>0</v>
      </c>
      <c r="F11" s="38">
        <f>IF($A11=$B$45,$E$45,$E$48)</f>
        <v>1.34</v>
      </c>
      <c r="G11" s="39">
        <f>IF($A11=$B$45,IF($D11-$E11&gt;2,2,$D11-$E11),IF($A11=$B$50,IF($D11-$E11&gt;6,6,$D11-$E11),IF($D11-$E11&gt;2,2,$D11-$E11)))</f>
        <v>0</v>
      </c>
      <c r="H11" s="38">
        <f>IF($A11=$B$45,$E$46,$E$49)</f>
        <v>1.67</v>
      </c>
      <c r="I11" s="39">
        <f>IF($A11=$B$45,IF($D11-$E11-$G11&gt;2,2,$D11-$E11-$G11),IF($A11=$B$50,IF($D11-$E11-$G11&gt;4,4,$D11-$E11-$G11),0))</f>
        <v>0</v>
      </c>
      <c r="J11" s="40">
        <f>IF($A11=$B$45,$E$47,$E$51)</f>
        <v>2.67</v>
      </c>
      <c r="K11" s="41">
        <f t="shared" ref="K11:K14" si="0">($E11*$F11+$G11*$H11+$I11*$J11)*$E$10</f>
        <v>0</v>
      </c>
      <c r="L11" s="71">
        <f>SUM(K11:K14)</f>
        <v>0</v>
      </c>
    </row>
    <row r="12" spans="1:12" x14ac:dyDescent="0.3">
      <c r="A12" s="69"/>
      <c r="B12" s="70"/>
      <c r="C12" s="6"/>
      <c r="D12" s="5"/>
      <c r="E12" s="42">
        <f>IF($A12=$B$45,IF($D12&lt;8,$D12,8),IF($D12&lt;2,$D12,2))</f>
        <v>0</v>
      </c>
      <c r="F12" s="43">
        <f>IF($A12=$B$45,$E$45,$E$48)</f>
        <v>1.34</v>
      </c>
      <c r="G12" s="44">
        <f>IF($A12=$B$45,IF($D12-$E12&gt;2,2,$D12-$E12),IF($A12=$B$50,IF($D12-$E12&gt;6,6,$D12-$E12),IF($D12-$E12&gt;2,2,$D12-$E12)))</f>
        <v>0</v>
      </c>
      <c r="H12" s="43">
        <f>IF($A12=$B$45,$E$46,$E$49)</f>
        <v>1.67</v>
      </c>
      <c r="I12" s="44">
        <f>IF($A12=$B$45,IF($D12-$E12-$G12&gt;2,2,$D12-$E12-$G12),IF($A12=$B$50,IF($D12-$E12-$G12&gt;4,4,$D12-$E12-$G12),0))</f>
        <v>0</v>
      </c>
      <c r="J12" s="45">
        <f>IF($A12=$B$45,$E$47,$E$51)</f>
        <v>2.67</v>
      </c>
      <c r="K12" s="41">
        <f t="shared" si="0"/>
        <v>0</v>
      </c>
      <c r="L12" s="72"/>
    </row>
    <row r="13" spans="1:12" x14ac:dyDescent="0.3">
      <c r="A13" s="69"/>
      <c r="B13" s="70"/>
      <c r="C13" s="6"/>
      <c r="D13" s="5"/>
      <c r="E13" s="42">
        <f>IF($A13=$B$45,IF($D13&lt;8,$D13,8),IF($D13&lt;2,$D13,2))</f>
        <v>0</v>
      </c>
      <c r="F13" s="43">
        <f>IF($A13=$B$45,$E$45,$E$48)</f>
        <v>1.34</v>
      </c>
      <c r="G13" s="44">
        <f>IF($A13=$B$45,IF($D13-$E13&gt;2,2,$D13-$E13),IF($A13=$B$50,IF($D13-$E13&gt;6,6,$D13-$E13),IF($D13-$E13&gt;2,2,$D13-$E13)))</f>
        <v>0</v>
      </c>
      <c r="H13" s="43">
        <f>IF($A13=$B$45,$E$46,$E$49)</f>
        <v>1.67</v>
      </c>
      <c r="I13" s="44">
        <f>IF($A13=$B$45,IF($D13-$E13-$G13&gt;2,2,$D13-$E13-$G13),IF($A13=$B$50,IF($D13-$E13-$G13&gt;4,4,$D13-$E13-$G13),0))</f>
        <v>0</v>
      </c>
      <c r="J13" s="45">
        <f>IF($A13=$B$45,$E$47,$E$51)</f>
        <v>2.67</v>
      </c>
      <c r="K13" s="41">
        <f t="shared" si="0"/>
        <v>0</v>
      </c>
      <c r="L13" s="72"/>
    </row>
    <row r="14" spans="1:12" ht="16.2" thickBot="1" x14ac:dyDescent="0.35">
      <c r="A14" s="74"/>
      <c r="B14" s="75"/>
      <c r="C14" s="20"/>
      <c r="D14" s="21"/>
      <c r="E14" s="46">
        <f>IF($A14=$B$45,IF($D14&lt;8,$D14,8),IF($D14&lt;2,$D14,2))</f>
        <v>0</v>
      </c>
      <c r="F14" s="47">
        <f>IF($A14=$B$45,$E$45,$E$48)</f>
        <v>1.34</v>
      </c>
      <c r="G14" s="48">
        <f>IF($A14=$B$45,IF($D14-$E14&gt;2,2,$D14-$E14),IF($A14=$B$50,IF($D14-$E14&gt;6,6,$D14-$E14),IF($D14-$E14&gt;2,2,$D14-$E14)))</f>
        <v>0</v>
      </c>
      <c r="H14" s="47">
        <f>IF($A14=$B$45,$E$46,$E$49)</f>
        <v>1.67</v>
      </c>
      <c r="I14" s="48">
        <f>IF($A14=$B$45,IF($D14-$E14-$G14&gt;2,2,$D14-$E14-$G14),IF($A14=$B$50,IF($D14-$E14-$G14&gt;4,4,$D14-$E14-$G14),0))</f>
        <v>0</v>
      </c>
      <c r="J14" s="49">
        <f>IF($A14=$B$45,$E$47,$E$51)</f>
        <v>2.67</v>
      </c>
      <c r="K14" s="50">
        <f t="shared" si="0"/>
        <v>0</v>
      </c>
      <c r="L14" s="73"/>
    </row>
    <row r="15" spans="1:12" x14ac:dyDescent="0.3">
      <c r="A15" s="64">
        <v>2</v>
      </c>
      <c r="B15" s="65"/>
      <c r="C15" s="56"/>
      <c r="D15" s="28"/>
      <c r="E15" s="19"/>
      <c r="F15" s="28"/>
      <c r="G15" s="51">
        <f>SUM(D16:D19)</f>
        <v>0</v>
      </c>
      <c r="H15" s="52">
        <f>G15-F15</f>
        <v>0</v>
      </c>
      <c r="I15" s="66"/>
      <c r="J15" s="66"/>
      <c r="K15" s="67"/>
      <c r="L15" s="68"/>
    </row>
    <row r="16" spans="1:12" x14ac:dyDescent="0.3">
      <c r="A16" s="69"/>
      <c r="B16" s="70"/>
      <c r="C16" s="6"/>
      <c r="D16" s="5"/>
      <c r="E16" s="37">
        <f>IF($A16=$B$45,IF($D16&lt;8,$D16,8),IF($D16&lt;2,$D16,2))</f>
        <v>0</v>
      </c>
      <c r="F16" s="38">
        <f>IF($A16=$B$45,$E$45,$E$48)</f>
        <v>1.34</v>
      </c>
      <c r="G16" s="39">
        <f>IF($A16=$B$45,IF($D16-$E16&gt;2,2,$D16-$E16),IF($A16=$B$50,IF($D16-$E16&gt;6,6,$D16-$E16),IF($D16-$E16&gt;2,2,$D16-$E16)))</f>
        <v>0</v>
      </c>
      <c r="H16" s="38">
        <f>IF($A16=$B$45,$E$46,$E$49)</f>
        <v>1.67</v>
      </c>
      <c r="I16" s="39">
        <f>IF($A16=$B$45,IF($D16-$E16-$G16&gt;2,2,$D16-$E16-$G16),IF($A16=$B$50,IF($D16-$E16-$G16&gt;4,4,$D16-$E16-$G16),0))</f>
        <v>0</v>
      </c>
      <c r="J16" s="40">
        <f>IF($A16=$B$45,$E$47,$E$51)</f>
        <v>2.67</v>
      </c>
      <c r="K16" s="41">
        <f>($E16*$F16+$G16*$H16+$I16*$J16)*$E$15</f>
        <v>0</v>
      </c>
      <c r="L16" s="71">
        <f>SUM(K16:K19)</f>
        <v>0</v>
      </c>
    </row>
    <row r="17" spans="1:12" x14ac:dyDescent="0.3">
      <c r="A17" s="69"/>
      <c r="B17" s="70"/>
      <c r="C17" s="6"/>
      <c r="D17" s="5"/>
      <c r="E17" s="42">
        <f>IF($A17=$B$45,IF($D17&lt;8,$D17,8),IF($D17&lt;2,$D17,2))</f>
        <v>0</v>
      </c>
      <c r="F17" s="43">
        <f>IF($A17=$B$45,$E$45,$E$48)</f>
        <v>1.34</v>
      </c>
      <c r="G17" s="44">
        <f>IF($A17=$B$45,IF($D17-$E17&gt;2,2,$D17-$E17),IF($A17=$B$50,IF($D17-$E17&gt;6,6,$D17-$E17),IF($D17-$E17&gt;2,2,$D17-$E17)))</f>
        <v>0</v>
      </c>
      <c r="H17" s="43">
        <f>IF($A17=$B$45,$E$46,$E$49)</f>
        <v>1.67</v>
      </c>
      <c r="I17" s="44">
        <f>IF($A17=$B$45,IF($D17-$E17-$G17&gt;2,2,$D17-$E17-$G17),IF($A17=$B$50,IF($D17-$E17-$G17&gt;4,4,$D17-$E17-$G17),0))</f>
        <v>0</v>
      </c>
      <c r="J17" s="45">
        <f>IF($A17=$B$45,$E$47,$E$51)</f>
        <v>2.67</v>
      </c>
      <c r="K17" s="41">
        <f>($E17*$F17+$G17*$H17+$I17*$J17)*$E$15</f>
        <v>0</v>
      </c>
      <c r="L17" s="72"/>
    </row>
    <row r="18" spans="1:12" x14ac:dyDescent="0.3">
      <c r="A18" s="69"/>
      <c r="B18" s="70"/>
      <c r="C18" s="6"/>
      <c r="D18" s="5"/>
      <c r="E18" s="42">
        <f>IF($A18=$B$45,IF($D18&lt;8,$D18,8),IF($D18&lt;2,$D18,2))</f>
        <v>0</v>
      </c>
      <c r="F18" s="43">
        <f>IF($A18=$B$45,$E$45,$E$48)</f>
        <v>1.34</v>
      </c>
      <c r="G18" s="44">
        <f>IF($A18=$B$45,IF($D18-$E18&gt;2,2,$D18-$E18),IF($A18=$B$50,IF($D18-$E18&gt;6,6,$D18-$E18),IF($D18-$E18&gt;2,2,$D18-$E18)))</f>
        <v>0</v>
      </c>
      <c r="H18" s="43">
        <f>IF($A18=$B$45,$E$46,$E$49)</f>
        <v>1.67</v>
      </c>
      <c r="I18" s="44">
        <f>IF($A18=$B$45,IF($D18-$E18-$G18&gt;2,2,$D18-$E18-$G18),IF($A18=$B$50,IF($D18-$E18-$G18&gt;4,4,$D18-$E18-$G18),0))</f>
        <v>0</v>
      </c>
      <c r="J18" s="45">
        <f>IF($A18=$B$45,$E$47,$E$51)</f>
        <v>2.67</v>
      </c>
      <c r="K18" s="41">
        <f>($E18*$F18+$G18*$H18+$I18*$J18)*$E$15</f>
        <v>0</v>
      </c>
      <c r="L18" s="72"/>
    </row>
    <row r="19" spans="1:12" ht="16.2" thickBot="1" x14ac:dyDescent="0.35">
      <c r="A19" s="74"/>
      <c r="B19" s="75"/>
      <c r="C19" s="20"/>
      <c r="D19" s="21"/>
      <c r="E19" s="46">
        <f>IF($A19=$B$45,IF($D19&lt;8,$D19,8),IF($D19&lt;2,$D19,2))</f>
        <v>0</v>
      </c>
      <c r="F19" s="47">
        <f>IF($A19=$B$45,$E$45,$E$48)</f>
        <v>1.34</v>
      </c>
      <c r="G19" s="48">
        <f>IF($A19=$B$45,IF($D19-$E19&gt;2,2,$D19-$E19),IF($A19=$B$50,IF($D19-$E19&gt;6,6,$D19-$E19),IF($D19-$E19&gt;2,2,$D19-$E19)))</f>
        <v>0</v>
      </c>
      <c r="H19" s="47">
        <f>IF($A19=$B$45,$E$46,$E$49)</f>
        <v>1.67</v>
      </c>
      <c r="I19" s="48">
        <f>IF($A19=$B$45,IF($D19-$E19-$G19&gt;2,2,$D19-$E19-$G19),IF($A19=$B$50,IF($D19-$E19-$G19&gt;4,4,$D19-$E19-$G19),0))</f>
        <v>0</v>
      </c>
      <c r="J19" s="49">
        <f>IF($A19=$B$45,$E$47,$E$51)</f>
        <v>2.67</v>
      </c>
      <c r="K19" s="50">
        <f>($E19*$F19+$G19*$H19+$I19*$J19)*$E$15</f>
        <v>0</v>
      </c>
      <c r="L19" s="73"/>
    </row>
    <row r="20" spans="1:12" x14ac:dyDescent="0.3">
      <c r="A20" s="64">
        <v>3</v>
      </c>
      <c r="B20" s="65"/>
      <c r="C20" s="59"/>
      <c r="D20" s="59"/>
      <c r="E20" s="19"/>
      <c r="F20" s="59"/>
      <c r="G20" s="51">
        <f>SUM(D21:D24)</f>
        <v>0</v>
      </c>
      <c r="H20" s="52">
        <f>G20-F20</f>
        <v>0</v>
      </c>
      <c r="I20" s="66"/>
      <c r="J20" s="66"/>
      <c r="K20" s="67"/>
      <c r="L20" s="68"/>
    </row>
    <row r="21" spans="1:12" x14ac:dyDescent="0.3">
      <c r="A21" s="69"/>
      <c r="B21" s="70"/>
      <c r="C21" s="6"/>
      <c r="D21" s="5"/>
      <c r="E21" s="37">
        <f>IF($A21=$B$45,IF($D21&lt;8,$D21,8),IF($D21&lt;2,$D21,2))</f>
        <v>0</v>
      </c>
      <c r="F21" s="38">
        <f>IF($A21=$B$45,$E$45,$E$48)</f>
        <v>1.34</v>
      </c>
      <c r="G21" s="39">
        <f>IF($A21=$B$45,IF($D21-$E21&gt;2,2,$D21-$E21),IF($A21=$B$50,IF($D21-$E21&gt;6,6,$D21-$E21),IF($D21-$E21&gt;2,2,$D21-$E21)))</f>
        <v>0</v>
      </c>
      <c r="H21" s="38">
        <f>IF($A21=$B$45,$E$46,$E$49)</f>
        <v>1.67</v>
      </c>
      <c r="I21" s="39">
        <f>IF($A21=$B$45,IF($D21-$E21-$G21&gt;2,2,$D21-$E21-$G21),IF($A21=$B$50,IF($D21-$E21-$G21&gt;4,4,$D21-$E21-$G21),0))</f>
        <v>0</v>
      </c>
      <c r="J21" s="40">
        <f>IF($A21=$B$45,$E$47,$E$51)</f>
        <v>2.67</v>
      </c>
      <c r="K21" s="41">
        <f>($E21*$F21+$G21*$H21+$I21*$J21)*$E$15</f>
        <v>0</v>
      </c>
      <c r="L21" s="71">
        <f>SUM(K21:K24)</f>
        <v>0</v>
      </c>
    </row>
    <row r="22" spans="1:12" x14ac:dyDescent="0.3">
      <c r="A22" s="69"/>
      <c r="B22" s="70"/>
      <c r="C22" s="6"/>
      <c r="D22" s="5"/>
      <c r="E22" s="42">
        <f>IF($A22=$B$45,IF($D22&lt;8,$D22,8),IF($D22&lt;2,$D22,2))</f>
        <v>0</v>
      </c>
      <c r="F22" s="43">
        <f>IF($A22=$B$45,$E$45,$E$48)</f>
        <v>1.34</v>
      </c>
      <c r="G22" s="44">
        <f>IF($A22=$B$45,IF($D22-$E22&gt;2,2,$D22-$E22),IF($A22=$B$50,IF($D22-$E22&gt;6,6,$D22-$E22),IF($D22-$E22&gt;2,2,$D22-$E22)))</f>
        <v>0</v>
      </c>
      <c r="H22" s="43">
        <f>IF($A22=$B$45,$E$46,$E$49)</f>
        <v>1.67</v>
      </c>
      <c r="I22" s="44">
        <f>IF($A22=$B$45,IF($D22-$E22-$G22&gt;2,2,$D22-$E22-$G22),IF($A22=$B$50,IF($D22-$E22-$G22&gt;4,4,$D22-$E22-$G22),0))</f>
        <v>0</v>
      </c>
      <c r="J22" s="45">
        <f>IF($A22=$B$45,$E$47,$E$51)</f>
        <v>2.67</v>
      </c>
      <c r="K22" s="41">
        <f>($E22*$F22+$G22*$H22+$I22*$J22)*$E$15</f>
        <v>0</v>
      </c>
      <c r="L22" s="72"/>
    </row>
    <row r="23" spans="1:12" x14ac:dyDescent="0.3">
      <c r="A23" s="69"/>
      <c r="B23" s="70"/>
      <c r="C23" s="6"/>
      <c r="D23" s="5"/>
      <c r="E23" s="42">
        <f>IF($A23=$B$45,IF($D23&lt;8,$D23,8),IF($D23&lt;2,$D23,2))</f>
        <v>0</v>
      </c>
      <c r="F23" s="43">
        <f>IF($A23=$B$45,$E$45,$E$48)</f>
        <v>1.34</v>
      </c>
      <c r="G23" s="44">
        <f>IF($A23=$B$45,IF($D23-$E23&gt;2,2,$D23-$E23),IF($A23=$B$50,IF($D23-$E23&gt;6,6,$D23-$E23),IF($D23-$E23&gt;2,2,$D23-$E23)))</f>
        <v>0</v>
      </c>
      <c r="H23" s="43">
        <f>IF($A23=$B$45,$E$46,$E$49)</f>
        <v>1.67</v>
      </c>
      <c r="I23" s="44">
        <f>IF($A23=$B$45,IF($D23-$E23-$G23&gt;2,2,$D23-$E23-$G23),IF($A23=$B$50,IF($D23-$E23-$G23&gt;4,4,$D23-$E23-$G23),0))</f>
        <v>0</v>
      </c>
      <c r="J23" s="45">
        <f>IF($A23=$B$45,$E$47,$E$51)</f>
        <v>2.67</v>
      </c>
      <c r="K23" s="41">
        <f>($E23*$F23+$G23*$H23+$I23*$J23)*$E$15</f>
        <v>0</v>
      </c>
      <c r="L23" s="72"/>
    </row>
    <row r="24" spans="1:12" ht="16.2" thickBot="1" x14ac:dyDescent="0.35">
      <c r="A24" s="74"/>
      <c r="B24" s="75"/>
      <c r="C24" s="20"/>
      <c r="D24" s="21"/>
      <c r="E24" s="46">
        <f>IF($A24=$B$45,IF($D24&lt;8,$D24,8),IF($D24&lt;2,$D24,2))</f>
        <v>0</v>
      </c>
      <c r="F24" s="47">
        <f>IF($A24=$B$45,$E$45,$E$48)</f>
        <v>1.34</v>
      </c>
      <c r="G24" s="48">
        <f>IF($A24=$B$45,IF($D24-$E24&gt;2,2,$D24-$E24),IF($A24=$B$50,IF($D24-$E24&gt;6,6,$D24-$E24),IF($D24-$E24&gt;2,2,$D24-$E24)))</f>
        <v>0</v>
      </c>
      <c r="H24" s="47">
        <f>IF($A24=$B$45,$E$46,$E$49)</f>
        <v>1.67</v>
      </c>
      <c r="I24" s="48">
        <f>IF($A24=$B$45,IF($D24-$E24-$G24&gt;2,2,$D24-$E24-$G24),IF($A24=$B$50,IF($D24-$E24-$G24&gt;4,4,$D24-$E24-$G24),0))</f>
        <v>0</v>
      </c>
      <c r="J24" s="49">
        <f>IF($A24=$B$45,$E$47,$E$51)</f>
        <v>2.67</v>
      </c>
      <c r="K24" s="50">
        <f>($E24*$F24+$G24*$H24+$I24*$J24)*$E$15</f>
        <v>0</v>
      </c>
      <c r="L24" s="73"/>
    </row>
    <row r="25" spans="1:12" x14ac:dyDescent="0.3">
      <c r="A25" s="64">
        <v>4</v>
      </c>
      <c r="B25" s="65"/>
      <c r="C25" s="59"/>
      <c r="D25" s="59"/>
      <c r="E25" s="19"/>
      <c r="F25" s="59"/>
      <c r="G25" s="51">
        <f>SUM(D26:D29)</f>
        <v>0</v>
      </c>
      <c r="H25" s="52">
        <f>G25-F25</f>
        <v>0</v>
      </c>
      <c r="I25" s="66"/>
      <c r="J25" s="66"/>
      <c r="K25" s="67"/>
      <c r="L25" s="68"/>
    </row>
    <row r="26" spans="1:12" x14ac:dyDescent="0.3">
      <c r="A26" s="69"/>
      <c r="B26" s="70"/>
      <c r="C26" s="6"/>
      <c r="D26" s="5"/>
      <c r="E26" s="37">
        <f>IF($A26=$B$45,IF($D26&lt;8,$D26,8),IF($D26&lt;2,$D26,2))</f>
        <v>0</v>
      </c>
      <c r="F26" s="38">
        <f>IF($A26=$B$45,$E$45,$E$48)</f>
        <v>1.34</v>
      </c>
      <c r="G26" s="39">
        <f>IF($A26=$B$45,IF($D26-$E26&gt;2,2,$D26-$E26),IF($A26=$B$50,IF($D26-$E26&gt;6,6,$D26-$E26),IF($D26-$E26&gt;2,2,$D26-$E26)))</f>
        <v>0</v>
      </c>
      <c r="H26" s="38">
        <f>IF($A26=$B$45,$E$46,$E$49)</f>
        <v>1.67</v>
      </c>
      <c r="I26" s="39">
        <f>IF($A26=$B$45,IF($D26-$E26-$G26&gt;2,2,$D26-$E26-$G26),IF($A26=$B$50,IF($D26-$E26-$G26&gt;4,4,$D26-$E26-$G26),0))</f>
        <v>0</v>
      </c>
      <c r="J26" s="40">
        <f>IF($A26=$B$45,$E$47,$E$51)</f>
        <v>2.67</v>
      </c>
      <c r="K26" s="41">
        <f>($E26*$F26+$G26*$H26+$I26*$J26)*$E$15</f>
        <v>0</v>
      </c>
      <c r="L26" s="71">
        <f>SUM(K26:K29)</f>
        <v>0</v>
      </c>
    </row>
    <row r="27" spans="1:12" x14ac:dyDescent="0.3">
      <c r="A27" s="69"/>
      <c r="B27" s="70"/>
      <c r="C27" s="6"/>
      <c r="D27" s="5"/>
      <c r="E27" s="42">
        <f>IF($A27=$B$45,IF($D27&lt;8,$D27,8),IF($D27&lt;2,$D27,2))</f>
        <v>0</v>
      </c>
      <c r="F27" s="43">
        <f>IF($A27=$B$45,$E$45,$E$48)</f>
        <v>1.34</v>
      </c>
      <c r="G27" s="44">
        <f>IF($A27=$B$45,IF($D27-$E27&gt;2,2,$D27-$E27),IF($A27=$B$50,IF($D27-$E27&gt;6,6,$D27-$E27),IF($D27-$E27&gt;2,2,$D27-$E27)))</f>
        <v>0</v>
      </c>
      <c r="H27" s="43">
        <f>IF($A27=$B$45,$E$46,$E$49)</f>
        <v>1.67</v>
      </c>
      <c r="I27" s="44">
        <f>IF($A27=$B$45,IF($D27-$E27-$G27&gt;2,2,$D27-$E27-$G27),IF($A27=$B$50,IF($D27-$E27-$G27&gt;4,4,$D27-$E27-$G27),0))</f>
        <v>0</v>
      </c>
      <c r="J27" s="45">
        <f>IF($A27=$B$45,$E$47,$E$51)</f>
        <v>2.67</v>
      </c>
      <c r="K27" s="41">
        <f>($E27*$F27+$G27*$H27+$I27*$J27)*$E$15</f>
        <v>0</v>
      </c>
      <c r="L27" s="72"/>
    </row>
    <row r="28" spans="1:12" x14ac:dyDescent="0.3">
      <c r="A28" s="69"/>
      <c r="B28" s="70"/>
      <c r="C28" s="6"/>
      <c r="D28" s="5"/>
      <c r="E28" s="42">
        <f>IF($A28=$B$45,IF($D28&lt;8,$D28,8),IF($D28&lt;2,$D28,2))</f>
        <v>0</v>
      </c>
      <c r="F28" s="43">
        <f>IF($A28=$B$45,$E$45,$E$48)</f>
        <v>1.34</v>
      </c>
      <c r="G28" s="44">
        <f>IF($A28=$B$45,IF($D28-$E28&gt;2,2,$D28-$E28),IF($A28=$B$50,IF($D28-$E28&gt;6,6,$D28-$E28),IF($D28-$E28&gt;2,2,$D28-$E28)))</f>
        <v>0</v>
      </c>
      <c r="H28" s="43">
        <f>IF($A28=$B$45,$E$46,$E$49)</f>
        <v>1.67</v>
      </c>
      <c r="I28" s="44">
        <f>IF($A28=$B$45,IF($D28-$E28-$G28&gt;2,2,$D28-$E28-$G28),IF($A28=$B$50,IF($D28-$E28-$G28&gt;4,4,$D28-$E28-$G28),0))</f>
        <v>0</v>
      </c>
      <c r="J28" s="45">
        <f>IF($A28=$B$45,$E$47,$E$51)</f>
        <v>2.67</v>
      </c>
      <c r="K28" s="41">
        <f>($E28*$F28+$G28*$H28+$I28*$J28)*$E$15</f>
        <v>0</v>
      </c>
      <c r="L28" s="72"/>
    </row>
    <row r="29" spans="1:12" ht="16.2" thickBot="1" x14ac:dyDescent="0.35">
      <c r="A29" s="74"/>
      <c r="B29" s="75"/>
      <c r="C29" s="20"/>
      <c r="D29" s="21"/>
      <c r="E29" s="46">
        <f>IF($A29=$B$45,IF($D29&lt;8,$D29,8),IF($D29&lt;2,$D29,2))</f>
        <v>0</v>
      </c>
      <c r="F29" s="47">
        <f>IF($A29=$B$45,$E$45,$E$48)</f>
        <v>1.34</v>
      </c>
      <c r="G29" s="48">
        <f>IF($A29=$B$45,IF($D29-$E29&gt;2,2,$D29-$E29),IF($A29=$B$50,IF($D29-$E29&gt;6,6,$D29-$E29),IF($D29-$E29&gt;2,2,$D29-$E29)))</f>
        <v>0</v>
      </c>
      <c r="H29" s="47">
        <f>IF($A29=$B$45,$E$46,$E$49)</f>
        <v>1.67</v>
      </c>
      <c r="I29" s="48">
        <f>IF($A29=$B$45,IF($D29-$E29-$G29&gt;2,2,$D29-$E29-$G29),IF($A29=$B$50,IF($D29-$E29-$G29&gt;4,4,$D29-$E29-$G29),0))</f>
        <v>0</v>
      </c>
      <c r="J29" s="49">
        <f>IF($A29=$B$45,$E$47,$E$51)</f>
        <v>2.67</v>
      </c>
      <c r="K29" s="50">
        <f>($E29*$F29+$G29*$H29+$I29*$J29)*$E$15</f>
        <v>0</v>
      </c>
      <c r="L29" s="73"/>
    </row>
    <row r="30" spans="1:12" x14ac:dyDescent="0.3">
      <c r="A30" s="64">
        <v>5</v>
      </c>
      <c r="B30" s="65"/>
      <c r="C30" s="59"/>
      <c r="D30" s="59"/>
      <c r="E30" s="19"/>
      <c r="F30" s="59"/>
      <c r="G30" s="51">
        <f>SUM(D31:D34)</f>
        <v>0</v>
      </c>
      <c r="H30" s="52">
        <f>G30-F30</f>
        <v>0</v>
      </c>
      <c r="I30" s="66"/>
      <c r="J30" s="66"/>
      <c r="K30" s="67"/>
      <c r="L30" s="68"/>
    </row>
    <row r="31" spans="1:12" x14ac:dyDescent="0.3">
      <c r="A31" s="69"/>
      <c r="B31" s="70"/>
      <c r="C31" s="6"/>
      <c r="D31" s="5"/>
      <c r="E31" s="37">
        <f>IF($A31=$B$45,IF($D31&lt;8,$D31,8),IF($D31&lt;2,$D31,2))</f>
        <v>0</v>
      </c>
      <c r="F31" s="38">
        <f>IF($A31=$B$45,$E$45,$E$48)</f>
        <v>1.34</v>
      </c>
      <c r="G31" s="39">
        <f>IF($A31=$B$45,IF($D31-$E31&gt;2,2,$D31-$E31),IF($A31=$B$50,IF($D31-$E31&gt;6,6,$D31-$E31),IF($D31-$E31&gt;2,2,$D31-$E31)))</f>
        <v>0</v>
      </c>
      <c r="H31" s="38">
        <f>IF($A31=$B$45,$E$46,$E$49)</f>
        <v>1.67</v>
      </c>
      <c r="I31" s="39">
        <f>IF($A31=$B$45,IF($D31-$E31-$G31&gt;2,2,$D31-$E31-$G31),IF($A31=$B$50,IF($D31-$E31-$G31&gt;4,4,$D31-$E31-$G31),0))</f>
        <v>0</v>
      </c>
      <c r="J31" s="40">
        <f>IF($A31=$B$45,$E$47,$E$51)</f>
        <v>2.67</v>
      </c>
      <c r="K31" s="41">
        <f>($E31*$F31+$G31*$H31+$I31*$J31)*$E$15</f>
        <v>0</v>
      </c>
      <c r="L31" s="71">
        <f>SUM(K31:K34)</f>
        <v>0</v>
      </c>
    </row>
    <row r="32" spans="1:12" x14ac:dyDescent="0.3">
      <c r="A32" s="69"/>
      <c r="B32" s="70"/>
      <c r="C32" s="6"/>
      <c r="D32" s="5"/>
      <c r="E32" s="42">
        <f>IF($A32=$B$45,IF($D32&lt;8,$D32,8),IF($D32&lt;2,$D32,2))</f>
        <v>0</v>
      </c>
      <c r="F32" s="43">
        <f>IF($A32=$B$45,$E$45,$E$48)</f>
        <v>1.34</v>
      </c>
      <c r="G32" s="44">
        <f>IF($A32=$B$45,IF($D32-$E32&gt;2,2,$D32-$E32),IF($A32=$B$50,IF($D32-$E32&gt;6,6,$D32-$E32),IF($D32-$E32&gt;2,2,$D32-$E32)))</f>
        <v>0</v>
      </c>
      <c r="H32" s="43">
        <f>IF($A32=$B$45,$E$46,$E$49)</f>
        <v>1.67</v>
      </c>
      <c r="I32" s="44">
        <f>IF($A32=$B$45,IF($D32-$E32-$G32&gt;2,2,$D32-$E32-$G32),IF($A32=$B$50,IF($D32-$E32-$G32&gt;4,4,$D32-$E32-$G32),0))</f>
        <v>0</v>
      </c>
      <c r="J32" s="45">
        <f>IF($A32=$B$45,$E$47,$E$51)</f>
        <v>2.67</v>
      </c>
      <c r="K32" s="41">
        <f>($E32*$F32+$G32*$H32+$I32*$J32)*$E$15</f>
        <v>0</v>
      </c>
      <c r="L32" s="72"/>
    </row>
    <row r="33" spans="1:12" x14ac:dyDescent="0.3">
      <c r="A33" s="69"/>
      <c r="B33" s="70"/>
      <c r="C33" s="6"/>
      <c r="D33" s="5"/>
      <c r="E33" s="42">
        <f>IF($A33=$B$45,IF($D33&lt;8,$D33,8),IF($D33&lt;2,$D33,2))</f>
        <v>0</v>
      </c>
      <c r="F33" s="43">
        <f>IF($A33=$B$45,$E$45,$E$48)</f>
        <v>1.34</v>
      </c>
      <c r="G33" s="44">
        <f>IF($A33=$B$45,IF($D33-$E33&gt;2,2,$D33-$E33),IF($A33=$B$50,IF($D33-$E33&gt;6,6,$D33-$E33),IF($D33-$E33&gt;2,2,$D33-$E33)))</f>
        <v>0</v>
      </c>
      <c r="H33" s="43">
        <f>IF($A33=$B$45,$E$46,$E$49)</f>
        <v>1.67</v>
      </c>
      <c r="I33" s="44">
        <f>IF($A33=$B$45,IF($D33-$E33-$G33&gt;2,2,$D33-$E33-$G33),IF($A33=$B$50,IF($D33-$E33-$G33&gt;4,4,$D33-$E33-$G33),0))</f>
        <v>0</v>
      </c>
      <c r="J33" s="45">
        <f>IF($A33=$B$45,$E$47,$E$51)</f>
        <v>2.67</v>
      </c>
      <c r="K33" s="41">
        <f>($E33*$F33+$G33*$H33+$I33*$J33)*$E$15</f>
        <v>0</v>
      </c>
      <c r="L33" s="72"/>
    </row>
    <row r="34" spans="1:12" ht="16.2" thickBot="1" x14ac:dyDescent="0.35">
      <c r="A34" s="74"/>
      <c r="B34" s="75"/>
      <c r="C34" s="20"/>
      <c r="D34" s="21"/>
      <c r="E34" s="46">
        <f>IF($A34=$B$45,IF($D34&lt;8,$D34,8),IF($D34&lt;2,$D34,2))</f>
        <v>0</v>
      </c>
      <c r="F34" s="47">
        <f>IF($A34=$B$45,$E$45,$E$48)</f>
        <v>1.34</v>
      </c>
      <c r="G34" s="48">
        <f>IF($A34=$B$45,IF($D34-$E34&gt;2,2,$D34-$E34),IF($A34=$B$50,IF($D34-$E34&gt;6,6,$D34-$E34),IF($D34-$E34&gt;2,2,$D34-$E34)))</f>
        <v>0</v>
      </c>
      <c r="H34" s="47">
        <f>IF($A34=$B$45,$E$46,$E$49)</f>
        <v>1.67</v>
      </c>
      <c r="I34" s="48">
        <f>IF($A34=$B$45,IF($D34-$E34-$G34&gt;2,2,$D34-$E34-$G34),IF($A34=$B$50,IF($D34-$E34-$G34&gt;4,4,$D34-$E34-$G34),0))</f>
        <v>0</v>
      </c>
      <c r="J34" s="49">
        <f>IF($A34=$B$45,$E$47,$E$51)</f>
        <v>2.67</v>
      </c>
      <c r="K34" s="50">
        <f>($E34*$F34+$G34*$H34+$I34*$J34)*$E$15</f>
        <v>0</v>
      </c>
      <c r="L34" s="73"/>
    </row>
    <row r="35" spans="1:12" x14ac:dyDescent="0.3">
      <c r="A35" s="93">
        <v>6</v>
      </c>
      <c r="B35" s="94"/>
      <c r="C35" s="56"/>
      <c r="D35" s="29"/>
      <c r="E35" s="17"/>
      <c r="F35" s="29"/>
      <c r="G35" s="54">
        <f>SUM(D36:D39)</f>
        <v>0</v>
      </c>
      <c r="H35" s="55">
        <f>G35-F35</f>
        <v>0</v>
      </c>
      <c r="I35" s="95"/>
      <c r="J35" s="95"/>
      <c r="K35" s="96"/>
      <c r="L35" s="97"/>
    </row>
    <row r="36" spans="1:12" x14ac:dyDescent="0.3">
      <c r="A36" s="69"/>
      <c r="B36" s="70"/>
      <c r="C36" s="6"/>
      <c r="D36" s="5"/>
      <c r="E36" s="37">
        <f>IF($A36=$B$45,IF($D36&lt;8,$D36,8),IF($D36&lt;2,$D36,2))</f>
        <v>0</v>
      </c>
      <c r="F36" s="38">
        <f>IF($A36=$B$45,$E$45,$E$48)</f>
        <v>1.34</v>
      </c>
      <c r="G36" s="39">
        <f>IF($A36=$B$45,IF($D36-$E36&gt;2,2,$D36-$E36),IF($A36=$B$50,IF($D36-$E36&gt;6,6,$D36-$E36),IF($D36-$E36&gt;2,2,$D36-$E36)))</f>
        <v>0</v>
      </c>
      <c r="H36" s="38">
        <f>IF($A36=$B$45,$E$46,$E$49)</f>
        <v>1.67</v>
      </c>
      <c r="I36" s="39">
        <f>IF($A36=$B$45,IF($D36-$E36-$G36&gt;2,2,$D36-$E36-$G36),IF($A36=$B$50,IF($D36-$E36-$G36&gt;4,4,$D36-$E36-$G36),0))</f>
        <v>0</v>
      </c>
      <c r="J36" s="40">
        <f>IF($A36=$B$45,$E$47,$E$51)</f>
        <v>2.67</v>
      </c>
      <c r="K36" s="41">
        <f>($E36*$F36+$G36*$H36+$I36*$J36)*$E$35</f>
        <v>0</v>
      </c>
      <c r="L36" s="71">
        <f>SUM(K36:K39)</f>
        <v>0</v>
      </c>
    </row>
    <row r="37" spans="1:12" x14ac:dyDescent="0.3">
      <c r="A37" s="69"/>
      <c r="B37" s="70"/>
      <c r="C37" s="6"/>
      <c r="D37" s="5"/>
      <c r="E37" s="42">
        <f>IF($A37=$B$45,IF($D37&lt;8,$D37,8),IF($D37&lt;2,$D37,2))</f>
        <v>0</v>
      </c>
      <c r="F37" s="43">
        <f>IF($A37=$B$45,$E$45,$E$48)</f>
        <v>1.34</v>
      </c>
      <c r="G37" s="44">
        <f>IF($A37=$B$45,IF($D37-$E37&gt;2,2,$D37-$E37),IF($A37=$B$50,IF($D37-$E37&gt;6,6,$D37-$E37),IF($D37-$E37&gt;2,2,$D37-$E37)))</f>
        <v>0</v>
      </c>
      <c r="H37" s="43">
        <f>IF($A37=$B$45,$E$46,$E$49)</f>
        <v>1.67</v>
      </c>
      <c r="I37" s="44">
        <f>IF($A37=$B$45,IF($D37-$E37-$G37&gt;2,2,$D37-$E37-$G37),IF($A37=$B$50,IF($D37-$E37-$G37&gt;4,4,$D37-$E37-$G37),0))</f>
        <v>0</v>
      </c>
      <c r="J37" s="45">
        <f>IF($A37=$B$45,$E$47,$E$51)</f>
        <v>2.67</v>
      </c>
      <c r="K37" s="41">
        <f>($E37*$F37+$G37*$H37+$I37*$J37)*$E$35</f>
        <v>0</v>
      </c>
      <c r="L37" s="72"/>
    </row>
    <row r="38" spans="1:12" x14ac:dyDescent="0.3">
      <c r="A38" s="69"/>
      <c r="B38" s="70"/>
      <c r="C38" s="6"/>
      <c r="D38" s="5"/>
      <c r="E38" s="42">
        <f>IF($A38=$B$45,IF($D38&lt;8,$D38,8),IF($D38&lt;2,$D38,2))</f>
        <v>0</v>
      </c>
      <c r="F38" s="43">
        <f>IF($A38=$B$45,$E$45,$E$48)</f>
        <v>1.34</v>
      </c>
      <c r="G38" s="44">
        <f>IF($A38=$B$45,IF($D38-$E38&gt;2,2,$D38-$E38),IF($A38=$B$50,IF($D38-$E38&gt;6,6,$D38-$E38),IF($D38-$E38&gt;2,2,$D38-$E38)))</f>
        <v>0</v>
      </c>
      <c r="H38" s="43">
        <f>IF($A38=$B$45,$E$46,$E$49)</f>
        <v>1.67</v>
      </c>
      <c r="I38" s="44">
        <f>IF($A38=$B$45,IF($D38-$E38-$G38&gt;2,2,$D38-$E38-$G38),IF($A38=$B$50,IF($D38-$E38-$G38&gt;4,4,$D38-$E38-$G38),0))</f>
        <v>0</v>
      </c>
      <c r="J38" s="45">
        <f>IF($A38=$B$45,$E$47,$E$51)</f>
        <v>2.67</v>
      </c>
      <c r="K38" s="41">
        <f>($E38*$F38+$G38*$H38+$I38*$J38)*$E$35</f>
        <v>0</v>
      </c>
      <c r="L38" s="72"/>
    </row>
    <row r="39" spans="1:12" ht="16.2" thickBot="1" x14ac:dyDescent="0.35">
      <c r="A39" s="127"/>
      <c r="B39" s="128"/>
      <c r="C39" s="8"/>
      <c r="D39" s="9"/>
      <c r="E39" s="46">
        <f>IF($A39=$B$45,IF($D39&lt;8,$D39,8),IF($D39&lt;2,$D39,2))</f>
        <v>0</v>
      </c>
      <c r="F39" s="47">
        <f>IF($A39=$B$45,$E$45,$E$48)</f>
        <v>1.34</v>
      </c>
      <c r="G39" s="48">
        <f>IF($A39=$B$45,IF($D39-$E39&gt;2,2,$D39-$E39),IF($A39=$B$50,IF($D39-$E39&gt;6,6,$D39-$E39),IF($D39-$E39&gt;2,2,$D39-$E39)))</f>
        <v>0</v>
      </c>
      <c r="H39" s="47">
        <f>IF($A39=$B$45,$E$46,$E$49)</f>
        <v>1.67</v>
      </c>
      <c r="I39" s="48">
        <f>IF($A39=$B$45,IF($D39-$E39-$G39&gt;2,2,$D39-$E39-$G39),IF($A39=$B$50,IF($D39-$E39-$G39&gt;4,4,$D39-$E39-$G39),0))</f>
        <v>0</v>
      </c>
      <c r="J39" s="49">
        <f>IF($A39=$B$45,$E$47,$E$51)</f>
        <v>2.67</v>
      </c>
      <c r="K39" s="53">
        <f>($E39*$F39+$G39*$H39+$I39*$J39)*$E$35</f>
        <v>0</v>
      </c>
      <c r="L39" s="72"/>
    </row>
    <row r="40" spans="1:12" ht="16.5" customHeight="1" x14ac:dyDescent="0.3">
      <c r="A40" s="79" t="s">
        <v>14</v>
      </c>
      <c r="B40" s="91" t="s">
        <v>19</v>
      </c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1:12" ht="19.5" customHeight="1" x14ac:dyDescent="0.3">
      <c r="A41" s="80"/>
      <c r="B41" s="77" t="s">
        <v>29</v>
      </c>
      <c r="C41" s="77"/>
      <c r="D41" s="77"/>
      <c r="E41" s="77"/>
      <c r="F41" s="77"/>
      <c r="G41" s="77"/>
      <c r="H41" s="77"/>
      <c r="I41" s="77"/>
      <c r="J41" s="77"/>
      <c r="K41" s="77"/>
      <c r="L41" s="82"/>
    </row>
    <row r="42" spans="1:12" ht="33" customHeight="1" x14ac:dyDescent="0.3">
      <c r="A42" s="80"/>
      <c r="B42" s="77" t="s">
        <v>30</v>
      </c>
      <c r="C42" s="77"/>
      <c r="D42" s="77"/>
      <c r="E42" s="77"/>
      <c r="F42" s="77"/>
      <c r="G42" s="77"/>
      <c r="H42" s="77"/>
      <c r="I42" s="77"/>
      <c r="J42" s="77"/>
      <c r="K42" s="77"/>
      <c r="L42" s="82"/>
    </row>
    <row r="43" spans="1:12" ht="16.2" customHeight="1" x14ac:dyDescent="0.3">
      <c r="A43" s="80"/>
      <c r="B43" s="83" t="s">
        <v>42</v>
      </c>
      <c r="C43" s="83"/>
      <c r="D43" s="83"/>
      <c r="E43" s="83"/>
      <c r="F43" s="83"/>
      <c r="G43" s="83"/>
      <c r="H43" s="83"/>
      <c r="I43" s="83"/>
      <c r="J43" s="83"/>
      <c r="K43" s="83"/>
      <c r="L43" s="84"/>
    </row>
    <row r="44" spans="1:12" ht="16.5" hidden="1" customHeight="1" x14ac:dyDescent="0.3">
      <c r="A44" s="80"/>
      <c r="B44" s="77" t="s">
        <v>31</v>
      </c>
      <c r="C44" s="77"/>
      <c r="D44" s="77"/>
      <c r="E44" s="30"/>
      <c r="F44" s="30"/>
      <c r="G44" s="30"/>
      <c r="H44" s="30"/>
      <c r="I44" s="30"/>
      <c r="J44" s="30"/>
      <c r="K44" s="30"/>
      <c r="L44" s="31"/>
    </row>
    <row r="45" spans="1:12" ht="16.5" hidden="1" customHeight="1" x14ac:dyDescent="0.3">
      <c r="A45" s="80"/>
      <c r="B45" s="76" t="s">
        <v>39</v>
      </c>
      <c r="C45" s="77"/>
      <c r="D45" s="61" t="s">
        <v>43</v>
      </c>
      <c r="E45" s="32">
        <v>1</v>
      </c>
      <c r="F45" s="33"/>
      <c r="I45" s="34"/>
      <c r="J45" s="34"/>
      <c r="K45" s="30"/>
      <c r="L45" s="31"/>
    </row>
    <row r="46" spans="1:12" ht="16.5" hidden="1" customHeight="1" x14ac:dyDescent="0.3">
      <c r="A46" s="80"/>
      <c r="B46" s="76" t="s">
        <v>40</v>
      </c>
      <c r="C46" s="77"/>
      <c r="D46" s="62" t="s">
        <v>44</v>
      </c>
      <c r="E46" s="35">
        <v>1.34</v>
      </c>
      <c r="F46" s="33"/>
      <c r="I46" s="34"/>
      <c r="J46" s="34"/>
      <c r="K46" s="30"/>
      <c r="L46" s="31"/>
    </row>
    <row r="47" spans="1:12" ht="16.5" hidden="1" customHeight="1" x14ac:dyDescent="0.3">
      <c r="A47" s="80"/>
      <c r="B47" s="76" t="s">
        <v>41</v>
      </c>
      <c r="C47" s="77"/>
      <c r="D47" s="62" t="s">
        <v>45</v>
      </c>
      <c r="E47" s="35">
        <v>1.67</v>
      </c>
      <c r="F47" s="33"/>
      <c r="I47" s="34"/>
      <c r="J47" s="34"/>
      <c r="K47" s="30"/>
      <c r="L47" s="31"/>
    </row>
    <row r="48" spans="1:12" ht="16.5" hidden="1" customHeight="1" x14ac:dyDescent="0.3">
      <c r="A48" s="80"/>
      <c r="B48" s="78" t="s">
        <v>50</v>
      </c>
      <c r="C48" s="77"/>
      <c r="D48" s="60" t="s">
        <v>46</v>
      </c>
      <c r="E48" s="32">
        <v>1.34</v>
      </c>
      <c r="F48" s="33"/>
      <c r="I48" s="34"/>
      <c r="J48" s="34"/>
      <c r="K48" s="30"/>
      <c r="L48" s="31"/>
    </row>
    <row r="49" spans="1:12" ht="16.5" hidden="1" customHeight="1" x14ac:dyDescent="0.3">
      <c r="A49" s="80"/>
      <c r="B49" s="76" t="s">
        <v>36</v>
      </c>
      <c r="C49" s="77"/>
      <c r="D49" s="63" t="s">
        <v>53</v>
      </c>
      <c r="E49" s="32">
        <v>1.67</v>
      </c>
      <c r="F49" s="36"/>
      <c r="I49" s="34"/>
      <c r="J49" s="34"/>
      <c r="K49" s="30"/>
      <c r="L49" s="31"/>
    </row>
    <row r="50" spans="1:12" ht="16.5" hidden="1" customHeight="1" x14ac:dyDescent="0.3">
      <c r="A50" s="80"/>
      <c r="B50" s="76" t="s">
        <v>37</v>
      </c>
      <c r="C50" s="77"/>
      <c r="D50" s="60" t="s">
        <v>52</v>
      </c>
      <c r="E50" s="32">
        <v>1.67</v>
      </c>
      <c r="F50" s="36"/>
      <c r="I50" s="34"/>
      <c r="J50" s="34"/>
      <c r="K50" s="30"/>
      <c r="L50" s="31"/>
    </row>
    <row r="51" spans="1:12" ht="17.25" hidden="1" customHeight="1" x14ac:dyDescent="0.3">
      <c r="A51" s="80"/>
      <c r="B51" s="76" t="s">
        <v>38</v>
      </c>
      <c r="C51" s="77"/>
      <c r="D51" s="63" t="s">
        <v>51</v>
      </c>
      <c r="E51" s="32">
        <v>2.67</v>
      </c>
      <c r="F51" s="36"/>
      <c r="I51" s="34"/>
      <c r="J51" s="34"/>
      <c r="K51" s="30"/>
      <c r="L51" s="31"/>
    </row>
    <row r="52" spans="1:12" ht="18.75" customHeight="1" thickBot="1" x14ac:dyDescent="0.35">
      <c r="A52" s="8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2"/>
    </row>
    <row r="53" spans="1:12" ht="17.25" customHeight="1" thickBot="1" x14ac:dyDescent="0.35">
      <c r="A53" s="129" t="s">
        <v>15</v>
      </c>
      <c r="B53" s="130"/>
      <c r="C53" s="131" t="s">
        <v>17</v>
      </c>
      <c r="D53" s="132"/>
      <c r="E53" s="133" t="s">
        <v>18</v>
      </c>
      <c r="F53" s="133"/>
      <c r="G53" s="133"/>
      <c r="H53" s="134" t="s">
        <v>54</v>
      </c>
      <c r="I53" s="135"/>
      <c r="J53" s="135"/>
      <c r="K53" s="135"/>
      <c r="L53" s="136"/>
    </row>
    <row r="54" spans="1:12" ht="73.95" customHeight="1" thickBot="1" x14ac:dyDescent="0.35">
      <c r="A54" s="137" t="s">
        <v>55</v>
      </c>
      <c r="B54" s="138"/>
      <c r="C54" s="139"/>
      <c r="D54" s="140"/>
      <c r="E54" s="141"/>
      <c r="F54" s="141"/>
      <c r="G54" s="141"/>
      <c r="H54" s="142"/>
      <c r="I54" s="143"/>
      <c r="J54" s="143"/>
      <c r="K54" s="143"/>
      <c r="L54" s="144"/>
    </row>
  </sheetData>
  <sheetProtection sheet="1" selectLockedCells="1"/>
  <protectedRanges>
    <protectedRange sqref="A7:B7 A9:B9 A36:B39 A16:B19 A11:B14 A21:B24 A26:B29 A31:B34" name="範圍2"/>
    <protectedRange sqref="A7:B7 A9:B9 A36:B39 A16:B19 A11:B14 A21:B24 A26:B29 A31:B34" name="範圍1"/>
  </protectedRanges>
  <mergeCells count="90">
    <mergeCell ref="A53:B53"/>
    <mergeCell ref="C53:D53"/>
    <mergeCell ref="E53:G53"/>
    <mergeCell ref="H53:L53"/>
    <mergeCell ref="A54:B54"/>
    <mergeCell ref="C54:D54"/>
    <mergeCell ref="E54:G54"/>
    <mergeCell ref="H54:L54"/>
    <mergeCell ref="A29:B29"/>
    <mergeCell ref="A38:B38"/>
    <mergeCell ref="A39:B39"/>
    <mergeCell ref="L16:L19"/>
    <mergeCell ref="A37:B37"/>
    <mergeCell ref="I20:J20"/>
    <mergeCell ref="K20:L20"/>
    <mergeCell ref="A21:B21"/>
    <mergeCell ref="L21:L24"/>
    <mergeCell ref="A22:B22"/>
    <mergeCell ref="A23:B23"/>
    <mergeCell ref="A24:B24"/>
    <mergeCell ref="A25:B25"/>
    <mergeCell ref="I25:J25"/>
    <mergeCell ref="K25:L25"/>
    <mergeCell ref="L26:L29"/>
    <mergeCell ref="A20:B20"/>
    <mergeCell ref="K10:L10"/>
    <mergeCell ref="A9:B9"/>
    <mergeCell ref="A10:B10"/>
    <mergeCell ref="I10:J10"/>
    <mergeCell ref="L11:L14"/>
    <mergeCell ref="A15:B15"/>
    <mergeCell ref="I15:J15"/>
    <mergeCell ref="K15:L15"/>
    <mergeCell ref="A16:B16"/>
    <mergeCell ref="A11:B11"/>
    <mergeCell ref="A12:B12"/>
    <mergeCell ref="A1:L1"/>
    <mergeCell ref="A2:B2"/>
    <mergeCell ref="C2:L2"/>
    <mergeCell ref="A3:B3"/>
    <mergeCell ref="A4:B4"/>
    <mergeCell ref="I4:J4"/>
    <mergeCell ref="K4:L4"/>
    <mergeCell ref="K3:L3"/>
    <mergeCell ref="G3:J3"/>
    <mergeCell ref="A6:B6"/>
    <mergeCell ref="A7:B7"/>
    <mergeCell ref="E7:J7"/>
    <mergeCell ref="K6:L6"/>
    <mergeCell ref="I6:J6"/>
    <mergeCell ref="B50:C50"/>
    <mergeCell ref="A5:B5"/>
    <mergeCell ref="E5:J5"/>
    <mergeCell ref="A8:B8"/>
    <mergeCell ref="I8:J8"/>
    <mergeCell ref="A13:B13"/>
    <mergeCell ref="A14:B14"/>
    <mergeCell ref="B40:L40"/>
    <mergeCell ref="B41:L41"/>
    <mergeCell ref="A35:B35"/>
    <mergeCell ref="I35:J35"/>
    <mergeCell ref="K35:L35"/>
    <mergeCell ref="A36:B36"/>
    <mergeCell ref="L36:L39"/>
    <mergeCell ref="A28:B28"/>
    <mergeCell ref="K8:L8"/>
    <mergeCell ref="B51:C51"/>
    <mergeCell ref="A17:B17"/>
    <mergeCell ref="B45:C45"/>
    <mergeCell ref="B46:C46"/>
    <mergeCell ref="B47:C47"/>
    <mergeCell ref="B48:C48"/>
    <mergeCell ref="B44:D44"/>
    <mergeCell ref="A40:A52"/>
    <mergeCell ref="B52:L52"/>
    <mergeCell ref="B43:L43"/>
    <mergeCell ref="B42:L42"/>
    <mergeCell ref="A18:B18"/>
    <mergeCell ref="A19:B19"/>
    <mergeCell ref="A26:B26"/>
    <mergeCell ref="A27:B27"/>
    <mergeCell ref="B49:C49"/>
    <mergeCell ref="A30:B30"/>
    <mergeCell ref="I30:J30"/>
    <mergeCell ref="K30:L30"/>
    <mergeCell ref="A31:B31"/>
    <mergeCell ref="L31:L34"/>
    <mergeCell ref="A32:B32"/>
    <mergeCell ref="A33:B33"/>
    <mergeCell ref="A34:B34"/>
  </mergeCells>
  <phoneticPr fontId="2" type="noConversion"/>
  <conditionalFormatting sqref="I9 I38:I39 I16:I18 I11:I13">
    <cfRule type="expression" dxfId="129" priority="643">
      <formula>E9="每小時x1"</formula>
    </cfRule>
  </conditionalFormatting>
  <conditionalFormatting sqref="J9 J38:J39 J16:J18 J11:J13">
    <cfRule type="expression" dxfId="128" priority="642">
      <formula>E9="每小時x1"</formula>
    </cfRule>
  </conditionalFormatting>
  <conditionalFormatting sqref="F9 H9 H38:H39 F38:F39 F16:F18 H16:H18 H11:H13 F11:F13">
    <cfRule type="expression" dxfId="127" priority="641">
      <formula>E9="每小時x1"</formula>
    </cfRule>
  </conditionalFormatting>
  <conditionalFormatting sqref="G9 I9 I38:I39 G38:G39 G16:G18 I16:I18 I11:I13 G11:G13">
    <cfRule type="expression" dxfId="126" priority="640">
      <formula>E9="每小時x1"</formula>
    </cfRule>
  </conditionalFormatting>
  <conditionalFormatting sqref="H9 H38:H39 H16:H18 H11:H13">
    <cfRule type="expression" dxfId="125" priority="639">
      <formula>E9="每小時x1"</formula>
    </cfRule>
  </conditionalFormatting>
  <conditionalFormatting sqref="I13">
    <cfRule type="expression" dxfId="124" priority="260">
      <formula>E13="每小時x1"</formula>
    </cfRule>
  </conditionalFormatting>
  <conditionalFormatting sqref="J13">
    <cfRule type="expression" dxfId="123" priority="259">
      <formula>E13="每小時x1"</formula>
    </cfRule>
  </conditionalFormatting>
  <conditionalFormatting sqref="F13">
    <cfRule type="expression" dxfId="122" priority="258">
      <formula>E13="每小時x1"</formula>
    </cfRule>
  </conditionalFormatting>
  <conditionalFormatting sqref="G13">
    <cfRule type="expression" dxfId="121" priority="257">
      <formula>E13="每小時x1"</formula>
    </cfRule>
  </conditionalFormatting>
  <conditionalFormatting sqref="H13">
    <cfRule type="expression" dxfId="120" priority="256">
      <formula>E13="每小時x1"</formula>
    </cfRule>
  </conditionalFormatting>
  <conditionalFormatting sqref="I14">
    <cfRule type="expression" dxfId="119" priority="219">
      <formula>E14="每小時x1"</formula>
    </cfRule>
  </conditionalFormatting>
  <conditionalFormatting sqref="J14">
    <cfRule type="expression" dxfId="118" priority="218">
      <formula>E14="每小時x1"</formula>
    </cfRule>
  </conditionalFormatting>
  <conditionalFormatting sqref="F14">
    <cfRule type="expression" dxfId="117" priority="217">
      <formula>E14="每小時x1"</formula>
    </cfRule>
  </conditionalFormatting>
  <conditionalFormatting sqref="G14">
    <cfRule type="expression" dxfId="116" priority="216">
      <formula>E14="每小時x1"</formula>
    </cfRule>
  </conditionalFormatting>
  <conditionalFormatting sqref="H14">
    <cfRule type="expression" dxfId="115" priority="215">
      <formula>E14="每小時x1"</formula>
    </cfRule>
  </conditionalFormatting>
  <conditionalFormatting sqref="I14">
    <cfRule type="expression" dxfId="114" priority="214">
      <formula>E14="每小時x1"</formula>
    </cfRule>
  </conditionalFormatting>
  <conditionalFormatting sqref="J14">
    <cfRule type="expression" dxfId="113" priority="213">
      <formula>E14="每小時x1"</formula>
    </cfRule>
  </conditionalFormatting>
  <conditionalFormatting sqref="F14">
    <cfRule type="expression" dxfId="112" priority="212">
      <formula>E14="每小時x1"</formula>
    </cfRule>
  </conditionalFormatting>
  <conditionalFormatting sqref="G14">
    <cfRule type="expression" dxfId="111" priority="211">
      <formula>E14="每小時x1"</formula>
    </cfRule>
  </conditionalFormatting>
  <conditionalFormatting sqref="H14">
    <cfRule type="expression" dxfId="110" priority="210">
      <formula>E14="每小時x1"</formula>
    </cfRule>
  </conditionalFormatting>
  <conditionalFormatting sqref="H14">
    <cfRule type="expression" dxfId="109" priority="209">
      <formula>G14="每小時x1"</formula>
    </cfRule>
  </conditionalFormatting>
  <conditionalFormatting sqref="I14">
    <cfRule type="expression" dxfId="108" priority="208">
      <formula>G14="每小時x1"</formula>
    </cfRule>
  </conditionalFormatting>
  <conditionalFormatting sqref="I14">
    <cfRule type="expression" dxfId="107" priority="207">
      <formula>G14="每小時x1"</formula>
    </cfRule>
  </conditionalFormatting>
  <conditionalFormatting sqref="I18">
    <cfRule type="expression" dxfId="106" priority="163">
      <formula>E18="每小時x1"</formula>
    </cfRule>
  </conditionalFormatting>
  <conditionalFormatting sqref="J18">
    <cfRule type="expression" dxfId="105" priority="162">
      <formula>E18="每小時x1"</formula>
    </cfRule>
  </conditionalFormatting>
  <conditionalFormatting sqref="F18">
    <cfRule type="expression" dxfId="104" priority="161">
      <formula>E18="每小時x1"</formula>
    </cfRule>
  </conditionalFormatting>
  <conditionalFormatting sqref="G18">
    <cfRule type="expression" dxfId="103" priority="160">
      <formula>E18="每小時x1"</formula>
    </cfRule>
  </conditionalFormatting>
  <conditionalFormatting sqref="H18">
    <cfRule type="expression" dxfId="102" priority="159">
      <formula>E18="每小時x1"</formula>
    </cfRule>
  </conditionalFormatting>
  <conditionalFormatting sqref="I19">
    <cfRule type="expression" dxfId="101" priority="155">
      <formula>E19="每小時x1"</formula>
    </cfRule>
  </conditionalFormatting>
  <conditionalFormatting sqref="J19">
    <cfRule type="expression" dxfId="100" priority="154">
      <formula>E19="每小時x1"</formula>
    </cfRule>
  </conditionalFormatting>
  <conditionalFormatting sqref="F19">
    <cfRule type="expression" dxfId="99" priority="153">
      <formula>E19="每小時x1"</formula>
    </cfRule>
  </conditionalFormatting>
  <conditionalFormatting sqref="G19">
    <cfRule type="expression" dxfId="98" priority="152">
      <formula>E19="每小時x1"</formula>
    </cfRule>
  </conditionalFormatting>
  <conditionalFormatting sqref="H19">
    <cfRule type="expression" dxfId="97" priority="151">
      <formula>E19="每小時x1"</formula>
    </cfRule>
  </conditionalFormatting>
  <conditionalFormatting sqref="I19">
    <cfRule type="expression" dxfId="96" priority="150">
      <formula>E19="每小時x1"</formula>
    </cfRule>
  </conditionalFormatting>
  <conditionalFormatting sqref="J19">
    <cfRule type="expression" dxfId="95" priority="149">
      <formula>E19="每小時x1"</formula>
    </cfRule>
  </conditionalFormatting>
  <conditionalFormatting sqref="F19">
    <cfRule type="expression" dxfId="94" priority="148">
      <formula>E19="每小時x1"</formula>
    </cfRule>
  </conditionalFormatting>
  <conditionalFormatting sqref="G19">
    <cfRule type="expression" dxfId="93" priority="147">
      <formula>E19="每小時x1"</formula>
    </cfRule>
  </conditionalFormatting>
  <conditionalFormatting sqref="H19">
    <cfRule type="expression" dxfId="92" priority="146">
      <formula>E19="每小時x1"</formula>
    </cfRule>
  </conditionalFormatting>
  <conditionalFormatting sqref="H19">
    <cfRule type="expression" dxfId="91" priority="145">
      <formula>G19="每小時x1"</formula>
    </cfRule>
  </conditionalFormatting>
  <conditionalFormatting sqref="I19">
    <cfRule type="expression" dxfId="90" priority="144">
      <formula>G19="每小時x1"</formula>
    </cfRule>
  </conditionalFormatting>
  <conditionalFormatting sqref="I19">
    <cfRule type="expression" dxfId="89" priority="143">
      <formula>G19="每小時x1"</formula>
    </cfRule>
  </conditionalFormatting>
  <conditionalFormatting sqref="I36">
    <cfRule type="expression" dxfId="88" priority="142">
      <formula>E36="每小時x1"</formula>
    </cfRule>
  </conditionalFormatting>
  <conditionalFormatting sqref="J36">
    <cfRule type="expression" dxfId="87" priority="141">
      <formula>E36="每小時x1"</formula>
    </cfRule>
  </conditionalFormatting>
  <conditionalFormatting sqref="F36 H36">
    <cfRule type="expression" dxfId="86" priority="140">
      <formula>E36="每小時x1"</formula>
    </cfRule>
  </conditionalFormatting>
  <conditionalFormatting sqref="G36 I36">
    <cfRule type="expression" dxfId="85" priority="139">
      <formula>E36="每小時x1"</formula>
    </cfRule>
  </conditionalFormatting>
  <conditionalFormatting sqref="H36">
    <cfRule type="expression" dxfId="84" priority="138">
      <formula>E36="每小時x1"</formula>
    </cfRule>
  </conditionalFormatting>
  <conditionalFormatting sqref="I38">
    <cfRule type="expression" dxfId="83" priority="132">
      <formula>E38="每小時x1"</formula>
    </cfRule>
  </conditionalFormatting>
  <conditionalFormatting sqref="J38">
    <cfRule type="expression" dxfId="82" priority="131">
      <formula>E38="每小時x1"</formula>
    </cfRule>
  </conditionalFormatting>
  <conditionalFormatting sqref="F38">
    <cfRule type="expression" dxfId="81" priority="130">
      <formula>E38="每小時x1"</formula>
    </cfRule>
  </conditionalFormatting>
  <conditionalFormatting sqref="G38">
    <cfRule type="expression" dxfId="80" priority="129">
      <formula>E38="每小時x1"</formula>
    </cfRule>
  </conditionalFormatting>
  <conditionalFormatting sqref="H38">
    <cfRule type="expression" dxfId="79" priority="128">
      <formula>E38="每小時x1"</formula>
    </cfRule>
  </conditionalFormatting>
  <conditionalFormatting sqref="I37">
    <cfRule type="expression" dxfId="78" priority="99">
      <formula>E37="每小時x1"</formula>
    </cfRule>
  </conditionalFormatting>
  <conditionalFormatting sqref="J37">
    <cfRule type="expression" dxfId="77" priority="98">
      <formula>E37="每小時x1"</formula>
    </cfRule>
  </conditionalFormatting>
  <conditionalFormatting sqref="H37 F37">
    <cfRule type="expression" dxfId="76" priority="97">
      <formula>E37="每小時x1"</formula>
    </cfRule>
  </conditionalFormatting>
  <conditionalFormatting sqref="I37 G37">
    <cfRule type="expression" dxfId="75" priority="96">
      <formula>E37="每小時x1"</formula>
    </cfRule>
  </conditionalFormatting>
  <conditionalFormatting sqref="H37">
    <cfRule type="expression" dxfId="74" priority="95">
      <formula>E37="每小時x1"</formula>
    </cfRule>
  </conditionalFormatting>
  <conditionalFormatting sqref="I37">
    <cfRule type="expression" dxfId="73" priority="94">
      <formula>E37="每小時x1"</formula>
    </cfRule>
  </conditionalFormatting>
  <conditionalFormatting sqref="J37">
    <cfRule type="expression" dxfId="72" priority="93">
      <formula>E37="每小時x1"</formula>
    </cfRule>
  </conditionalFormatting>
  <conditionalFormatting sqref="F37">
    <cfRule type="expression" dxfId="71" priority="92">
      <formula>E37="每小時x1"</formula>
    </cfRule>
  </conditionalFormatting>
  <conditionalFormatting sqref="G37">
    <cfRule type="expression" dxfId="70" priority="91">
      <formula>E37="每小時x1"</formula>
    </cfRule>
  </conditionalFormatting>
  <conditionalFormatting sqref="H37">
    <cfRule type="expression" dxfId="69" priority="90">
      <formula>E37="每小時x1"</formula>
    </cfRule>
  </conditionalFormatting>
  <conditionalFormatting sqref="I21:I23">
    <cfRule type="expression" dxfId="68" priority="69">
      <formula>E21="每小時x1"</formula>
    </cfRule>
  </conditionalFormatting>
  <conditionalFormatting sqref="J21:J23">
    <cfRule type="expression" dxfId="67" priority="68">
      <formula>E21="每小時x1"</formula>
    </cfRule>
  </conditionalFormatting>
  <conditionalFormatting sqref="F21:F23 H21:H23">
    <cfRule type="expression" dxfId="66" priority="67">
      <formula>E21="每小時x1"</formula>
    </cfRule>
  </conditionalFormatting>
  <conditionalFormatting sqref="G21:G23 I21:I23">
    <cfRule type="expression" dxfId="65" priority="66">
      <formula>E21="每小時x1"</formula>
    </cfRule>
  </conditionalFormatting>
  <conditionalFormatting sqref="H21:H23">
    <cfRule type="expression" dxfId="64" priority="65">
      <formula>E21="每小時x1"</formula>
    </cfRule>
  </conditionalFormatting>
  <conditionalFormatting sqref="I23">
    <cfRule type="expression" dxfId="63" priority="64">
      <formula>E23="每小時x1"</formula>
    </cfRule>
  </conditionalFormatting>
  <conditionalFormatting sqref="J23">
    <cfRule type="expression" dxfId="62" priority="63">
      <formula>E23="每小時x1"</formula>
    </cfRule>
  </conditionalFormatting>
  <conditionalFormatting sqref="F23">
    <cfRule type="expression" dxfId="61" priority="62">
      <formula>E23="每小時x1"</formula>
    </cfRule>
  </conditionalFormatting>
  <conditionalFormatting sqref="G23">
    <cfRule type="expression" dxfId="60" priority="61">
      <formula>E23="每小時x1"</formula>
    </cfRule>
  </conditionalFormatting>
  <conditionalFormatting sqref="H23">
    <cfRule type="expression" dxfId="59" priority="60">
      <formula>E23="每小時x1"</formula>
    </cfRule>
  </conditionalFormatting>
  <conditionalFormatting sqref="I24">
    <cfRule type="expression" dxfId="58" priority="59">
      <formula>E24="每小時x1"</formula>
    </cfRule>
  </conditionalFormatting>
  <conditionalFormatting sqref="J24">
    <cfRule type="expression" dxfId="57" priority="58">
      <formula>E24="每小時x1"</formula>
    </cfRule>
  </conditionalFormatting>
  <conditionalFormatting sqref="F24">
    <cfRule type="expression" dxfId="56" priority="57">
      <formula>E24="每小時x1"</formula>
    </cfRule>
  </conditionalFormatting>
  <conditionalFormatting sqref="G24">
    <cfRule type="expression" dxfId="55" priority="56">
      <formula>E24="每小時x1"</formula>
    </cfRule>
  </conditionalFormatting>
  <conditionalFormatting sqref="H24">
    <cfRule type="expression" dxfId="54" priority="55">
      <formula>E24="每小時x1"</formula>
    </cfRule>
  </conditionalFormatting>
  <conditionalFormatting sqref="I24">
    <cfRule type="expression" dxfId="53" priority="54">
      <formula>E24="每小時x1"</formula>
    </cfRule>
  </conditionalFormatting>
  <conditionalFormatting sqref="J24">
    <cfRule type="expression" dxfId="52" priority="53">
      <formula>E24="每小時x1"</formula>
    </cfRule>
  </conditionalFormatting>
  <conditionalFormatting sqref="F24">
    <cfRule type="expression" dxfId="51" priority="52">
      <formula>E24="每小時x1"</formula>
    </cfRule>
  </conditionalFormatting>
  <conditionalFormatting sqref="G24">
    <cfRule type="expression" dxfId="50" priority="51">
      <formula>E24="每小時x1"</formula>
    </cfRule>
  </conditionalFormatting>
  <conditionalFormatting sqref="H24">
    <cfRule type="expression" dxfId="49" priority="50">
      <formula>E24="每小時x1"</formula>
    </cfRule>
  </conditionalFormatting>
  <conditionalFormatting sqref="H24">
    <cfRule type="expression" dxfId="48" priority="49">
      <formula>G24="每小時x1"</formula>
    </cfRule>
  </conditionalFormatting>
  <conditionalFormatting sqref="I24">
    <cfRule type="expression" dxfId="47" priority="48">
      <formula>G24="每小時x1"</formula>
    </cfRule>
  </conditionalFormatting>
  <conditionalFormatting sqref="I24">
    <cfRule type="expression" dxfId="46" priority="47">
      <formula>G24="每小時x1"</formula>
    </cfRule>
  </conditionalFormatting>
  <conditionalFormatting sqref="I26:I28">
    <cfRule type="expression" dxfId="45" priority="46">
      <formula>E26="每小時x1"</formula>
    </cfRule>
  </conditionalFormatting>
  <conditionalFormatting sqref="J26:J28">
    <cfRule type="expression" dxfId="44" priority="45">
      <formula>E26="每小時x1"</formula>
    </cfRule>
  </conditionalFormatting>
  <conditionalFormatting sqref="F26:F28 H26:H28">
    <cfRule type="expression" dxfId="43" priority="44">
      <formula>E26="每小時x1"</formula>
    </cfRule>
  </conditionalFormatting>
  <conditionalFormatting sqref="G26:G28 I26:I28">
    <cfRule type="expression" dxfId="42" priority="43">
      <formula>E26="每小時x1"</formula>
    </cfRule>
  </conditionalFormatting>
  <conditionalFormatting sqref="H26:H28">
    <cfRule type="expression" dxfId="41" priority="42">
      <formula>E26="每小時x1"</formula>
    </cfRule>
  </conditionalFormatting>
  <conditionalFormatting sqref="I28">
    <cfRule type="expression" dxfId="40" priority="41">
      <formula>E28="每小時x1"</formula>
    </cfRule>
  </conditionalFormatting>
  <conditionalFormatting sqref="J28">
    <cfRule type="expression" dxfId="39" priority="40">
      <formula>E28="每小時x1"</formula>
    </cfRule>
  </conditionalFormatting>
  <conditionalFormatting sqref="F28">
    <cfRule type="expression" dxfId="38" priority="39">
      <formula>E28="每小時x1"</formula>
    </cfRule>
  </conditionalFormatting>
  <conditionalFormatting sqref="G28">
    <cfRule type="expression" dxfId="37" priority="38">
      <formula>E28="每小時x1"</formula>
    </cfRule>
  </conditionalFormatting>
  <conditionalFormatting sqref="H28">
    <cfRule type="expression" dxfId="36" priority="37">
      <formula>E28="每小時x1"</formula>
    </cfRule>
  </conditionalFormatting>
  <conditionalFormatting sqref="I29">
    <cfRule type="expression" dxfId="35" priority="36">
      <formula>E29="每小時x1"</formula>
    </cfRule>
  </conditionalFormatting>
  <conditionalFormatting sqref="J29">
    <cfRule type="expression" dxfId="34" priority="35">
      <formula>E29="每小時x1"</formula>
    </cfRule>
  </conditionalFormatting>
  <conditionalFormatting sqref="F29">
    <cfRule type="expression" dxfId="33" priority="34">
      <formula>E29="每小時x1"</formula>
    </cfRule>
  </conditionalFormatting>
  <conditionalFormatting sqref="G29">
    <cfRule type="expression" dxfId="32" priority="33">
      <formula>E29="每小時x1"</formula>
    </cfRule>
  </conditionalFormatting>
  <conditionalFormatting sqref="H29">
    <cfRule type="expression" dxfId="31" priority="32">
      <formula>E29="每小時x1"</formula>
    </cfRule>
  </conditionalFormatting>
  <conditionalFormatting sqref="I29">
    <cfRule type="expression" dxfId="30" priority="31">
      <formula>E29="每小時x1"</formula>
    </cfRule>
  </conditionalFormatting>
  <conditionalFormatting sqref="J29">
    <cfRule type="expression" dxfId="29" priority="30">
      <formula>E29="每小時x1"</formula>
    </cfRule>
  </conditionalFormatting>
  <conditionalFormatting sqref="F29">
    <cfRule type="expression" dxfId="28" priority="29">
      <formula>E29="每小時x1"</formula>
    </cfRule>
  </conditionalFormatting>
  <conditionalFormatting sqref="G29">
    <cfRule type="expression" dxfId="27" priority="28">
      <formula>E29="每小時x1"</formula>
    </cfRule>
  </conditionalFormatting>
  <conditionalFormatting sqref="H29">
    <cfRule type="expression" dxfId="26" priority="27">
      <formula>E29="每小時x1"</formula>
    </cfRule>
  </conditionalFormatting>
  <conditionalFormatting sqref="H29">
    <cfRule type="expression" dxfId="25" priority="26">
      <formula>G29="每小時x1"</formula>
    </cfRule>
  </conditionalFormatting>
  <conditionalFormatting sqref="I29">
    <cfRule type="expression" dxfId="24" priority="25">
      <formula>G29="每小時x1"</formula>
    </cfRule>
  </conditionalFormatting>
  <conditionalFormatting sqref="I29">
    <cfRule type="expression" dxfId="23" priority="24">
      <formula>G29="每小時x1"</formula>
    </cfRule>
  </conditionalFormatting>
  <conditionalFormatting sqref="I31:I33">
    <cfRule type="expression" dxfId="22" priority="23">
      <formula>E31="每小時x1"</formula>
    </cfRule>
  </conditionalFormatting>
  <conditionalFormatting sqref="J31:J33">
    <cfRule type="expression" dxfId="21" priority="22">
      <formula>E31="每小時x1"</formula>
    </cfRule>
  </conditionalFormatting>
  <conditionalFormatting sqref="F31:F33 H31:H33">
    <cfRule type="expression" dxfId="20" priority="21">
      <formula>E31="每小時x1"</formula>
    </cfRule>
  </conditionalFormatting>
  <conditionalFormatting sqref="G31:G33 I31:I33">
    <cfRule type="expression" dxfId="19" priority="20">
      <formula>E31="每小時x1"</formula>
    </cfRule>
  </conditionalFormatting>
  <conditionalFormatting sqref="H31:H33">
    <cfRule type="expression" dxfId="18" priority="19">
      <formula>E31="每小時x1"</formula>
    </cfRule>
  </conditionalFormatting>
  <conditionalFormatting sqref="I33">
    <cfRule type="expression" dxfId="17" priority="18">
      <formula>E33="每小時x1"</formula>
    </cfRule>
  </conditionalFormatting>
  <conditionalFormatting sqref="J33">
    <cfRule type="expression" dxfId="16" priority="17">
      <formula>E33="每小時x1"</formula>
    </cfRule>
  </conditionalFormatting>
  <conditionalFormatting sqref="F33">
    <cfRule type="expression" dxfId="15" priority="16">
      <formula>E33="每小時x1"</formula>
    </cfRule>
  </conditionalFormatting>
  <conditionalFormatting sqref="G33">
    <cfRule type="expression" dxfId="14" priority="15">
      <formula>E33="每小時x1"</formula>
    </cfRule>
  </conditionalFormatting>
  <conditionalFormatting sqref="H33">
    <cfRule type="expression" dxfId="13" priority="14">
      <formula>E33="每小時x1"</formula>
    </cfRule>
  </conditionalFormatting>
  <conditionalFormatting sqref="I34">
    <cfRule type="expression" dxfId="12" priority="13">
      <formula>E34="每小時x1"</formula>
    </cfRule>
  </conditionalFormatting>
  <conditionalFormatting sqref="J34">
    <cfRule type="expression" dxfId="11" priority="12">
      <formula>E34="每小時x1"</formula>
    </cfRule>
  </conditionalFormatting>
  <conditionalFormatting sqref="F34">
    <cfRule type="expression" dxfId="10" priority="11">
      <formula>E34="每小時x1"</formula>
    </cfRule>
  </conditionalFormatting>
  <conditionalFormatting sqref="G34">
    <cfRule type="expression" dxfId="9" priority="10">
      <formula>E34="每小時x1"</formula>
    </cfRule>
  </conditionalFormatting>
  <conditionalFormatting sqref="H34">
    <cfRule type="expression" dxfId="8" priority="9">
      <formula>E34="每小時x1"</formula>
    </cfRule>
  </conditionalFormatting>
  <conditionalFormatting sqref="I34">
    <cfRule type="expression" dxfId="7" priority="8">
      <formula>E34="每小時x1"</formula>
    </cfRule>
  </conditionalFormatting>
  <conditionalFormatting sqref="J34">
    <cfRule type="expression" dxfId="6" priority="7">
      <formula>E34="每小時x1"</formula>
    </cfRule>
  </conditionalFormatting>
  <conditionalFormatting sqref="F34">
    <cfRule type="expression" dxfId="5" priority="6">
      <formula>E34="每小時x1"</formula>
    </cfRule>
  </conditionalFormatting>
  <conditionalFormatting sqref="G34">
    <cfRule type="expression" dxfId="4" priority="5">
      <formula>E34="每小時x1"</formula>
    </cfRule>
  </conditionalFormatting>
  <conditionalFormatting sqref="H34">
    <cfRule type="expression" dxfId="3" priority="4">
      <formula>E34="每小時x1"</formula>
    </cfRule>
  </conditionalFormatting>
  <conditionalFormatting sqref="H34">
    <cfRule type="expression" dxfId="2" priority="3">
      <formula>G34="每小時x1"</formula>
    </cfRule>
  </conditionalFormatting>
  <conditionalFormatting sqref="I34">
    <cfRule type="expression" dxfId="1" priority="2">
      <formula>G34="每小時x1"</formula>
    </cfRule>
  </conditionalFormatting>
  <conditionalFormatting sqref="I34">
    <cfRule type="expression" dxfId="0" priority="1">
      <formula>G34="每小時x1"</formula>
    </cfRule>
  </conditionalFormatting>
  <dataValidations count="2">
    <dataValidation type="list" showInputMessage="1" showErrorMessage="1" promptTitle="選擇加班分類" sqref="A9 A7 A36:A39 A11:A14 A16:A19 A21:A24 A26:A29 A31:A34" xr:uid="{00000000-0002-0000-0000-000000000000}">
      <formula1>"國定假日、特別休假加班,平日延長工時,休息日加班"</formula1>
    </dataValidation>
    <dataValidation type="list" allowBlank="1" showInputMessage="1" showErrorMessage="1" sqref="C10 C15 C35 C20 C25 C30" xr:uid="{769EA4B0-0C39-40B5-B870-FABCC80AC37F}">
      <formula1>"專任,約聘"</formula1>
    </dataValidation>
  </dataValidations>
  <pageMargins left="0.23622047244094491" right="0.23622047244094491" top="0.39370078740157483" bottom="0.15748031496062992" header="0.31496062992125984" footer="0.15748031496062992"/>
  <pageSetup paperSize="9" scale="88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彙整表</vt:lpstr>
      <vt:lpstr>彙整表!Print_Area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user</cp:lastModifiedBy>
  <cp:lastPrinted>2022-07-05T01:42:16Z</cp:lastPrinted>
  <dcterms:created xsi:type="dcterms:W3CDTF">2017-09-19T00:35:53Z</dcterms:created>
  <dcterms:modified xsi:type="dcterms:W3CDTF">2022-07-05T01:43:51Z</dcterms:modified>
</cp:coreProperties>
</file>